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" sheetId="1" r:id="rId4"/>
    <sheet state="visible" name="Configuración" sheetId="2" r:id="rId5"/>
    <sheet state="visible" name="Presupuesto departamento" sheetId="3" r:id="rId6"/>
    <sheet state="visible" name="Información Empleado" sheetId="4" r:id="rId7"/>
    <sheet state="hidden" name="Translation" sheetId="5" r:id="rId8"/>
    <sheet state="hidden" name="Instrucciones" sheetId="6" r:id="rId9"/>
  </sheets>
  <definedNames>
    <definedName hidden="1" localSheetId="3" name="Z_42C15449_462A_4104_8D8D_9A9E1FBFD71E_.wvu.FilterData">'Información Empleado'!$B$4:$Q$220</definedName>
  </definedNames>
  <calcPr/>
  <customWorkbookViews>
    <customWorkbookView activeSheetId="0" maximized="1" windowHeight="0" windowWidth="0" guid="{42C15449-462A-4104-8D8D-9A9E1FBFD71E}" name="Filter 1"/>
  </customWorkbookViews>
</workbook>
</file>

<file path=xl/sharedStrings.xml><?xml version="1.0" encoding="utf-8"?>
<sst xmlns="http://schemas.openxmlformats.org/spreadsheetml/2006/main" count="317" uniqueCount="191">
  <si>
    <t>Muchas gracias por descargar el documento. El Plan empieza a partir de la Hoja 2</t>
  </si>
  <si>
    <r>
      <rPr>
        <rFont val="Roboto, Arial"/>
        <color theme="1"/>
        <sz val="11.0"/>
      </rPr>
      <t xml:space="preserve">También puedes encontrar </t>
    </r>
    <r>
      <rPr>
        <rFont val="Roboto, Arial"/>
        <b/>
        <color theme="1"/>
        <sz val="11.0"/>
      </rPr>
      <t>muchos otros planes y otros documentos</t>
    </r>
    <r>
      <rPr>
        <rFont val="Roboto, Arial"/>
        <color theme="1"/>
        <sz val="11.0"/>
      </rPr>
      <t xml:space="preserve"> en el siguiente enlace:</t>
    </r>
  </si>
  <si>
    <t>https://modelos-de.com/</t>
  </si>
  <si>
    <t>CONFIGURACIÓN</t>
  </si>
  <si>
    <t>Información de empleado</t>
  </si>
  <si>
    <t>Información de la compañía</t>
  </si>
  <si>
    <t>Información de formación y desarollo</t>
  </si>
  <si>
    <t>Género</t>
  </si>
  <si>
    <t>Departamento</t>
  </si>
  <si>
    <t>Posición</t>
  </si>
  <si>
    <t>País</t>
  </si>
  <si>
    <t>Nombre de la formación</t>
  </si>
  <si>
    <t>Estado</t>
  </si>
  <si>
    <t>Tipo</t>
  </si>
  <si>
    <t>Año</t>
  </si>
  <si>
    <t>Meta</t>
  </si>
  <si>
    <t>Mujer</t>
  </si>
  <si>
    <t>Administración</t>
  </si>
  <si>
    <t>Community Manager</t>
  </si>
  <si>
    <t>Alemanía</t>
  </si>
  <si>
    <t>CRM &amp; Analytics</t>
  </si>
  <si>
    <t>En progreso</t>
  </si>
  <si>
    <t>Externo</t>
  </si>
  <si>
    <t>Upskilling</t>
  </si>
  <si>
    <t>Hombre</t>
  </si>
  <si>
    <t>Finanzas</t>
  </si>
  <si>
    <t>Financial Assistant</t>
  </si>
  <si>
    <t>UK</t>
  </si>
  <si>
    <t>Sales Management</t>
  </si>
  <si>
    <t>Programado</t>
  </si>
  <si>
    <t>Interno</t>
  </si>
  <si>
    <t>Soft Skills</t>
  </si>
  <si>
    <t>Recursos Humanos</t>
  </si>
  <si>
    <t>Sales Assistant</t>
  </si>
  <si>
    <t>España</t>
  </si>
  <si>
    <t>Linkedin prospect</t>
  </si>
  <si>
    <t>Completado</t>
  </si>
  <si>
    <t>Online</t>
  </si>
  <si>
    <t>Hard Skills</t>
  </si>
  <si>
    <t>Marketing</t>
  </si>
  <si>
    <t>Marketing Assistant</t>
  </si>
  <si>
    <t>Italia</t>
  </si>
  <si>
    <t>Leadership</t>
  </si>
  <si>
    <t>Cancelado</t>
  </si>
  <si>
    <t>Idiomas</t>
  </si>
  <si>
    <t>Operaciones</t>
  </si>
  <si>
    <t>Project Management</t>
  </si>
  <si>
    <t>Japón</t>
  </si>
  <si>
    <t>Instagram Ads</t>
  </si>
  <si>
    <t>Ventas</t>
  </si>
  <si>
    <t>HR Assistant</t>
  </si>
  <si>
    <t>Java</t>
  </si>
  <si>
    <t>Tecnología</t>
  </si>
  <si>
    <t>Developer</t>
  </si>
  <si>
    <t>Big Data &amp; BI</t>
  </si>
  <si>
    <t>Diseño</t>
  </si>
  <si>
    <t>Financial Manager</t>
  </si>
  <si>
    <t>SEO/SEM</t>
  </si>
  <si>
    <t>Sales Manager</t>
  </si>
  <si>
    <t>Languages</t>
  </si>
  <si>
    <t>HR Manager</t>
  </si>
  <si>
    <t>Performance Management Course</t>
  </si>
  <si>
    <t>Fullstack</t>
  </si>
  <si>
    <t>Head of Marketing</t>
  </si>
  <si>
    <t>Head of Financial</t>
  </si>
  <si>
    <t>Head of Operations</t>
  </si>
  <si>
    <t>Head of Sales</t>
  </si>
  <si>
    <t>Head of HR</t>
  </si>
  <si>
    <t>COO</t>
  </si>
  <si>
    <t>CMO</t>
  </si>
  <si>
    <t>CFO</t>
  </si>
  <si>
    <t>PRESUPUESTO POR DEPARTAMENTO</t>
  </si>
  <si>
    <t>INFORMACIÓN DEL EMPLEADO</t>
  </si>
  <si>
    <t>ID</t>
  </si>
  <si>
    <t>Patrick</t>
  </si>
  <si>
    <t>Schulz</t>
  </si>
  <si>
    <t>Evelyn</t>
  </si>
  <si>
    <t>Bailey</t>
  </si>
  <si>
    <t>Nicolás</t>
  </si>
  <si>
    <t>Sanz</t>
  </si>
  <si>
    <t>LinkedIn prospect</t>
  </si>
  <si>
    <t>Cristina</t>
  </si>
  <si>
    <t>Santana</t>
  </si>
  <si>
    <t>Diana</t>
  </si>
  <si>
    <t>Hoffmann</t>
  </si>
  <si>
    <t>David</t>
  </si>
  <si>
    <t>Cuesta</t>
  </si>
  <si>
    <t>Female</t>
  </si>
  <si>
    <t>English</t>
  </si>
  <si>
    <t>Spanish</t>
  </si>
  <si>
    <t>German</t>
  </si>
  <si>
    <t>Language:</t>
  </si>
  <si>
    <t>Idioma:</t>
  </si>
  <si>
    <t>Instructions</t>
  </si>
  <si>
    <t>Dashboard</t>
  </si>
  <si>
    <t>Employee Information</t>
  </si>
  <si>
    <t>Data Validation</t>
  </si>
  <si>
    <t>Departments Budgets</t>
  </si>
  <si>
    <t>Presupuesto por departamento</t>
  </si>
  <si>
    <t>Abteilungen Budget</t>
  </si>
  <si>
    <t>Translation</t>
  </si>
  <si>
    <t>Spent by Year</t>
  </si>
  <si>
    <t>Inversión por año</t>
  </si>
  <si>
    <t>Ausgaben nach Jahr</t>
  </si>
  <si>
    <t>Employees Trained</t>
  </si>
  <si>
    <t>Empledos formados</t>
  </si>
  <si>
    <t>Geschulte Mitarbeiter</t>
  </si>
  <si>
    <t>Total Hours Duration</t>
  </si>
  <si>
    <t>Spent by Department</t>
  </si>
  <si>
    <t>Inversión por departamento</t>
  </si>
  <si>
    <t>Ausgaben nach Abteilung</t>
  </si>
  <si>
    <t>Budget</t>
  </si>
  <si>
    <t>Spent</t>
  </si>
  <si>
    <t>Invertido</t>
  </si>
  <si>
    <t>Remaining</t>
  </si>
  <si>
    <t>Spent by Country</t>
  </si>
  <si>
    <t>Invertido por país</t>
  </si>
  <si>
    <t>Ausgegeben nach Ländern</t>
  </si>
  <si>
    <t>Spent by Month</t>
  </si>
  <si>
    <t>Invertido mensualmente</t>
  </si>
  <si>
    <t>Ausgaben nach Monaten</t>
  </si>
  <si>
    <t>Trainings by Status</t>
  </si>
  <si>
    <t>Estado de las formaciones</t>
  </si>
  <si>
    <t>Schulungen nach Status</t>
  </si>
  <si>
    <t>Trainings by Provider</t>
  </si>
  <si>
    <t>Tipo de formaciones</t>
  </si>
  <si>
    <t>Schulungen nach Anbieter</t>
  </si>
  <si>
    <t>Trainings by Gender</t>
  </si>
  <si>
    <t>Formaciones por género</t>
  </si>
  <si>
    <t>Schulungen nach Geschlecht</t>
  </si>
  <si>
    <t>Trainings by Department</t>
  </si>
  <si>
    <t>Formaciones por departamento</t>
  </si>
  <si>
    <t>Schulungen nach Abteilung</t>
  </si>
  <si>
    <t>Top 5 Courses</t>
  </si>
  <si>
    <t>Top 5 cursos demandados</t>
  </si>
  <si>
    <t>Remaining Budget</t>
  </si>
  <si>
    <t>Verbleibendes Budget</t>
  </si>
  <si>
    <t>Total Hours by Department</t>
  </si>
  <si>
    <t>Gesamtstunden nach Abteilung</t>
  </si>
  <si>
    <t>Total Hours by Department by Month</t>
  </si>
  <si>
    <t>Gesamtstunden nach Abteilung pro Monat</t>
  </si>
  <si>
    <t>Department</t>
  </si>
  <si>
    <t>Annual Budget</t>
  </si>
  <si>
    <t>Jahresbudget</t>
  </si>
  <si>
    <t>Company info</t>
  </si>
  <si>
    <t>Unternehmensinformationen</t>
  </si>
  <si>
    <t>Learning and development info</t>
  </si>
  <si>
    <t>Infos zu Ausbildung und Weiterentwicklung</t>
  </si>
  <si>
    <t>Name</t>
  </si>
  <si>
    <t>Surname</t>
  </si>
  <si>
    <t>Gender</t>
  </si>
  <si>
    <t>Position</t>
  </si>
  <si>
    <t>Country</t>
  </si>
  <si>
    <t>Training Name</t>
  </si>
  <si>
    <t>Ausbildungsbezeichnung</t>
  </si>
  <si>
    <t>Duration (hour)</t>
  </si>
  <si>
    <t>Status</t>
  </si>
  <si>
    <t>Provider</t>
  </si>
  <si>
    <t>Year</t>
  </si>
  <si>
    <t>Course start date</t>
  </si>
  <si>
    <t>Fecha de inicio formación</t>
  </si>
  <si>
    <t>Course finish date</t>
  </si>
  <si>
    <t>Fecha de fin formación</t>
  </si>
  <si>
    <t>Kursende</t>
  </si>
  <si>
    <t>Cost (per employee)</t>
  </si>
  <si>
    <t>Coste (por empleado)</t>
  </si>
  <si>
    <t>Goal</t>
  </si>
  <si>
    <t>Ziel</t>
  </si>
  <si>
    <t>Male</t>
  </si>
  <si>
    <t>Femenino</t>
  </si>
  <si>
    <t>Deutsch</t>
  </si>
  <si>
    <t>We've created this template to help you carry out a training and development plan for your organisation's employees with all the details you need:
- Discover which departments spend the most on training, both in terms of time and budget.
- Manage your training budget.
- Track employee training status.
- Analyse investment in training plans by country.
- Compare investment in training plans by gender.</t>
  </si>
  <si>
    <t>Desde Just EXW, hemos creado esta plantilla que te ayudará a llevar a cabo un plan de formación de los empleados de tu empresa con todos los detalles que necesitas:
- Conoce los departamentos con mayor inversión en formación, tanto en tiempo como en presupuesto.
- Gestionar el presupuesto dedicado a formación.
- Haz un seguimiento del estado de los empleados con las formaciones.
- Analiza la inversión por países dedicada a planes de formación.
- Compara por género la inversión destinada en planes de formación.</t>
  </si>
  <si>
    <t>Mit unserer Just EXW-Vorlage kannst Du einen Weiterbildungs- und Schulungsplan für die Mitarbeiter Deines Unternehmens detailliert ausarbeiten:
- Herausfinden, in welchen Abteilungen bezüglich der Zeit und des Budgets die meisten Ausgaben für Schulungen anfallen.
- Schulungsbudget verwalten.
- Aktuellen Stand der Mitarbeiterschulungen verfolgen.
- Investitionskosten in Schulungspläne nach Ländern analysieren.
- Investitionen in Weiterbildungs- und Schulungspläne nach Geschlecht vergleichen.</t>
  </si>
  <si>
    <t>In this tab, you need to enter all posibble entries for different categories: Gender, Department, Position, Country, Training Name, etc.</t>
  </si>
  <si>
    <t>En esta pestaña deberás completar toda la información que es común a la empresa, como género de los empleados, departamentos, posiciones existentes, países, nombre de los cursos para la formación</t>
  </si>
  <si>
    <t>In diesem Reiter werden sämtliche Einträge der verschiedenen Kategorien eingegeben: Geschlecht, Abteilung, Position, Land, Ausbildungsbezeichnung, usw.</t>
  </si>
  <si>
    <t>In this tab, you need to enter all information about your employees: Personal info, company info and learning and development info.</t>
  </si>
  <si>
    <t>En esta tabla debes completar la información personalizada por cada empleado, las celdas con información desplegables debe ser actualizadas previamente en la pestaña "Data Validation"</t>
  </si>
  <si>
    <t>In diesem Reiter werden alle Mitarbeiterdaten eingegeben: Persönliche Infos, Unternehmensinformationen und Infos zu Ausbildung und Weiterentwicklung.</t>
  </si>
  <si>
    <t>In this tab you need to enter annual budgets per department.</t>
  </si>
  <si>
    <t>Introduce el presupuesto anual disponible por departamento para formación</t>
  </si>
  <si>
    <t>In diesem Tab werden die Jahresbudgets je Abteilung eingegeben.</t>
  </si>
  <si>
    <t>In this tab, you can filter data by country, year, gender, and department. KPIs presented are: Total spent, employees trained, trainings duration, budget and trainings count.</t>
  </si>
  <si>
    <t>En esta pestaña, obtendrás un dashboard con la información visual más relevante para hacer un seguimiento de los planes de formación y KPI más importantes. Filtra por género, departamento o año para saber el presupuesto invertido, los cursos más demandado o qué departamentos son los que mayor más formación han recibido.</t>
  </si>
  <si>
    <t>In diesem Reiter lassen sich die Daten nach Land, Jahr, Geschlecht und Abteilung filtern. Die dargestellten KPIs sind: Gesamtausgaben, geschulte Mitarbeiter, Trainingsdauer, Budget und Schulungsanzahl.</t>
  </si>
  <si>
    <t>In this tab, you can translate all text fields in this file from English to Spanish or German by entering translation in the second and third column.</t>
  </si>
  <si>
    <t>En esta pestaña podrás traducir el contenido de este excel en español, inglés o alemán completando los datos en cada columna según el idioma. *Esto no aplica a la información personalizada que introduzcas en las pestañas "Data Validation" y "Employee information"</t>
  </si>
  <si>
    <t>In diesem Tab lassen sich alle Textfelder in dieser Datei vom Englischen ins Spanische oder Deutsche übersetzen. Dazu einfach die Übersetzung in der zweiten und dritten Spalte eingeben.*Dies gilt nicht für die benutzerdefinierten Informationen, die du in den Tabs "Datenüberprüfung" und "Mitarbeiterinformationen" eingibst.</t>
  </si>
  <si>
    <t>Language</t>
  </si>
  <si>
    <t>Idioma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</si>
</sst>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* #,##0.00_)\ [$€-1]_ ;_ * \(#,##0.00\)\ [$€-1]_ ;_ * &quot;-&quot;??_)\ [$€-1]_ ;_ @_ "/>
    <numFmt numFmtId="165" formatCode="#,##0[$€]"/>
    <numFmt numFmtId="166" formatCode="dd&quot;/&quot;mm&quot;/&quot;yyyy"/>
  </numFmts>
  <fonts count="30">
    <font>
      <sz val="10.0"/>
      <color rgb="FF000000"/>
      <name val="Arial"/>
    </font>
    <font>
      <b/>
      <sz val="24.0"/>
      <color theme="1"/>
      <name val="Calibri"/>
    </font>
    <font>
      <sz val="12.0"/>
      <color theme="1"/>
      <name val="Calibri"/>
    </font>
    <font>
      <color theme="1"/>
      <name val="Arial"/>
    </font>
    <font/>
    <font>
      <sz val="11.0"/>
      <color theme="1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sz val="12.0"/>
      <color theme="1"/>
      <name val="Lato"/>
    </font>
    <font>
      <b/>
      <sz val="12.0"/>
      <color rgb="FFFFFFFF"/>
      <name val="Lato"/>
    </font>
    <font>
      <b/>
      <u/>
      <sz val="12.0"/>
      <color rgb="FFFFFFFF"/>
      <name val="Lato"/>
    </font>
    <font>
      <sz val="12.0"/>
      <color rgb="FF000000"/>
      <name val="Lato"/>
    </font>
    <font>
      <b/>
      <sz val="18.0"/>
      <color theme="0"/>
      <name val="Lato"/>
    </font>
    <font>
      <sz val="12.0"/>
      <color rgb="FFFFFFFF"/>
      <name val="Lato"/>
    </font>
    <font>
      <sz val="12.0"/>
      <color rgb="FF595959"/>
      <name val="Lato"/>
    </font>
    <font>
      <b/>
      <sz val="12.0"/>
      <color rgb="FF434343"/>
      <name val="Lato"/>
    </font>
    <font>
      <b/>
      <u/>
      <sz val="12.0"/>
      <color rgb="FFFFFFFF"/>
      <name val="Lato"/>
    </font>
    <font>
      <b/>
      <sz val="18.0"/>
      <color rgb="FFFFFFFF"/>
      <name val="Lato"/>
    </font>
    <font>
      <b/>
      <u/>
      <sz val="12.0"/>
      <color rgb="FFFFFFFF"/>
      <name val="Lato"/>
    </font>
    <font>
      <b/>
      <sz val="12.0"/>
      <color theme="0"/>
      <name val="Lato"/>
    </font>
    <font>
      <i/>
      <sz val="12.0"/>
      <color rgb="FF595959"/>
      <name val="Lato"/>
    </font>
    <font>
      <sz val="10.0"/>
      <color theme="1"/>
      <name val="Lato"/>
    </font>
    <font>
      <b/>
      <sz val="14.0"/>
      <color rgb="FFFFFFFF"/>
      <name val="Lato"/>
    </font>
    <font>
      <b/>
      <u/>
      <sz val="14.0"/>
      <color rgb="FFFFFFFF"/>
      <name val="Lato"/>
    </font>
    <font>
      <sz val="11.0"/>
      <color rgb="FF000000"/>
      <name val="Lato"/>
    </font>
    <font>
      <sz val="10.0"/>
      <color rgb="FF000000"/>
      <name val="Lato"/>
    </font>
    <font>
      <sz val="10.0"/>
      <color rgb="FFFFFFFF"/>
      <name val="Lato"/>
    </font>
    <font>
      <b/>
      <sz val="10.0"/>
      <color theme="1"/>
      <name val="Lato"/>
    </font>
    <font>
      <b/>
      <sz val="10.0"/>
      <color rgb="FF434343"/>
      <name val="Lato"/>
    </font>
    <font>
      <sz val="10.0"/>
      <color rgb="FF434343"/>
      <name val="Lato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B547"/>
        <bgColor rgb="FFFFB547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351C75"/>
        <bgColor rgb="FF351C75"/>
      </patternFill>
    </fill>
    <fill>
      <patternFill patternType="solid">
        <fgColor rgb="FF674EA7"/>
        <bgColor rgb="FF674EA7"/>
      </patternFill>
    </fill>
    <fill>
      <patternFill patternType="solid">
        <fgColor rgb="FFAC9BD8"/>
        <bgColor rgb="FFAC9BD8"/>
      </patternFill>
    </fill>
    <fill>
      <patternFill patternType="solid">
        <fgColor rgb="FFF3F3F3"/>
        <bgColor rgb="FFF3F3F3"/>
      </patternFill>
    </fill>
  </fills>
  <borders count="4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right/>
      <top/>
    </border>
    <border>
      <left/>
      <top/>
      <bottom/>
    </border>
    <border>
      <left style="medium">
        <color rgb="FFF2F2F2"/>
      </left>
      <top style="medium">
        <color rgb="FFF2F2F2"/>
      </top>
      <bottom style="medium">
        <color rgb="FFF2F2F2"/>
      </bottom>
    </border>
    <border>
      <top style="medium">
        <color rgb="FFF2F2F2"/>
      </top>
      <bottom style="medium">
        <color rgb="FFF2F2F2"/>
      </bottom>
    </border>
    <border>
      <right style="medium">
        <color rgb="FFF2F2F2"/>
      </right>
      <top style="medium">
        <color rgb="FFF2F2F2"/>
      </top>
      <bottom style="medium">
        <color rgb="FFF2F2F2"/>
      </bottom>
    </border>
    <border>
      <right/>
      <top/>
      <bottom/>
    </border>
    <border>
      <left/>
      <bottom style="medium">
        <color rgb="FFF2F2F2"/>
      </bottom>
    </border>
    <border>
      <bottom style="medium">
        <color rgb="FFF2F2F2"/>
      </bottom>
    </border>
    <border>
      <left style="medium">
        <color rgb="FFF2F2F2"/>
      </left>
      <right style="medium">
        <color rgb="FFF2F2F2"/>
      </right>
      <bottom style="medium">
        <color rgb="FFF2F2F2"/>
      </bottom>
    </border>
    <border>
      <left style="medium">
        <color rgb="FFF2F2F2"/>
      </left>
      <bottom style="medium">
        <color rgb="FFF2F2F2"/>
      </bottom>
    </border>
    <border>
      <right style="medium">
        <color rgb="FFF2F2F2"/>
      </right>
      <bottom style="medium">
        <color rgb="FFF2F2F2"/>
      </bottom>
    </border>
    <border>
      <left/>
      <right/>
      <bottom/>
    </border>
    <border>
      <left style="medium">
        <color rgb="FFF2F2F2"/>
      </left>
      <right style="medium">
        <color rgb="FFFFFFFF"/>
      </right>
      <bottom style="medium">
        <color rgb="FFF2F2F2"/>
      </bottom>
    </border>
    <border>
      <right style="medium">
        <color rgb="FFFFFFFF"/>
      </right>
      <bottom style="medium">
        <color rgb="FFF2F2F2"/>
      </bottom>
    </border>
    <border>
      <left/>
      <right style="thin">
        <color rgb="FFF3F3F3"/>
      </right>
      <top/>
      <bottom style="thin">
        <color rgb="FFF3F3F3"/>
      </bottom>
    </border>
    <border>
      <left style="thin">
        <color rgb="FFF3F3F3"/>
      </left>
      <right style="thin">
        <color rgb="FFF3F3F3"/>
      </right>
      <top/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top/>
      <bottom/>
    </border>
    <border>
      <bottom style="thin">
        <color rgb="FFF3F3F3"/>
      </bottom>
    </border>
    <border>
      <right style="thin">
        <color rgb="FFF3F3F3"/>
      </right>
      <bottom style="thin">
        <color rgb="FFF3F3F3"/>
      </bottom>
    </border>
    <border>
      <left style="thin">
        <color rgb="FFF3F3F3"/>
      </left>
      <bottom style="thin">
        <color rgb="FFF3F3F3"/>
      </bottom>
    </border>
    <border>
      <left style="thin">
        <color rgb="FFF3F3F3"/>
      </left>
      <top style="thin">
        <color rgb="FFF3F3F3"/>
      </top>
      <bottom style="thin">
        <color rgb="FFF3F3F3"/>
      </bottom>
    </border>
    <border>
      <top style="thin">
        <color rgb="FFF3F3F3"/>
      </top>
      <bottom style="thin">
        <color rgb="FFF3F3F3"/>
      </bottom>
    </border>
    <border>
      <right/>
      <top style="medium">
        <color rgb="FFF2F2F2"/>
      </top>
      <bottom style="medium">
        <color rgb="FFF2F2F2"/>
      </bottom>
    </border>
    <border>
      <left/>
      <right/>
      <bottom style="medium">
        <color rgb="FF29BEB0"/>
      </bottom>
    </border>
    <border>
      <left/>
      <bottom style="medium">
        <color rgb="FF29BEB0"/>
      </bottom>
    </border>
    <border>
      <bottom style="medium">
        <color rgb="FF29BEB0"/>
      </bottom>
    </border>
    <border>
      <right/>
      <bottom style="medium">
        <color rgb="FF29BEB0"/>
      </bottom>
    </border>
    <border>
      <left/>
      <right style="medium">
        <color rgb="FF29BEB0"/>
      </right>
      <top/>
    </border>
    <border>
      <left/>
      <right style="medium">
        <color rgb="FF29BEB0"/>
      </right>
    </border>
    <border>
      <left/>
      <right style="medium">
        <color rgb="FF29BEB0"/>
      </right>
      <bottom/>
    </border>
    <border>
      <right style="medium">
        <color rgb="FFFFFFFF"/>
      </right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vertical="bottom" wrapText="0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readingOrder="0" vertical="center"/>
    </xf>
    <xf borderId="1" fillId="2" fontId="2" numFmtId="0" xfId="0" applyAlignment="1" applyBorder="1" applyFill="1" applyFont="1">
      <alignment vertical="bottom"/>
    </xf>
    <xf borderId="1" fillId="2" fontId="2" numFmtId="0" xfId="0" applyBorder="1" applyFont="1"/>
    <xf borderId="2" fillId="3" fontId="6" numFmtId="0" xfId="0" applyAlignment="1" applyBorder="1" applyFill="1" applyFont="1">
      <alignment horizontal="center" readingOrder="0" vertical="center"/>
    </xf>
    <xf borderId="1" fillId="0" fontId="5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horizontal="center" vertical="bottom"/>
    </xf>
    <xf borderId="5" fillId="4" fontId="8" numFmtId="0" xfId="0" applyAlignment="1" applyBorder="1" applyFill="1" applyFont="1">
      <alignment vertical="center"/>
    </xf>
    <xf borderId="6" fillId="5" fontId="9" numFmtId="0" xfId="0" applyAlignment="1" applyBorder="1" applyFill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5" fontId="10" numFmtId="164" xfId="0" applyAlignment="1" applyBorder="1" applyFont="1" applyNumberFormat="1">
      <alignment horizontal="center" vertical="center"/>
    </xf>
    <xf borderId="5" fillId="5" fontId="11" numFmtId="0" xfId="0" applyBorder="1" applyFont="1"/>
    <xf borderId="10" fillId="4" fontId="8" numFmtId="0" xfId="0" applyAlignment="1" applyBorder="1" applyFont="1">
      <alignment vertical="center"/>
    </xf>
    <xf borderId="11" fillId="6" fontId="12" numFmtId="0" xfId="0" applyAlignment="1" applyBorder="1" applyFill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4" fillId="5" fontId="11" numFmtId="0" xfId="0" applyBorder="1" applyFont="1"/>
    <xf borderId="5" fillId="4" fontId="13" numFmtId="0" xfId="0" applyBorder="1" applyFont="1"/>
    <xf borderId="15" fillId="0" fontId="3" numFmtId="0" xfId="0" applyAlignment="1" applyBorder="1" applyFont="1">
      <alignment vertical="bottom"/>
    </xf>
    <xf borderId="16" fillId="0" fontId="3" numFmtId="0" xfId="0" applyAlignment="1" applyBorder="1" applyFont="1">
      <alignment vertical="bottom"/>
    </xf>
    <xf borderId="0" fillId="0" fontId="11" numFmtId="0" xfId="0" applyFont="1"/>
    <xf borderId="9" fillId="4" fontId="13" numFmtId="0" xfId="0" applyBorder="1" applyFont="1"/>
    <xf borderId="17" fillId="7" fontId="9" numFmtId="0" xfId="0" applyAlignment="1" applyBorder="1" applyFill="1" applyFont="1">
      <alignment horizontal="center" vertical="center"/>
    </xf>
    <xf borderId="18" fillId="7" fontId="9" numFmtId="0" xfId="0" applyAlignment="1" applyBorder="1" applyFont="1">
      <alignment horizontal="center" vertical="center"/>
    </xf>
    <xf borderId="16" fillId="0" fontId="4" numFmtId="0" xfId="0" applyBorder="1" applyFont="1"/>
    <xf borderId="19" fillId="0" fontId="4" numFmtId="0" xfId="0" applyBorder="1" applyFont="1"/>
    <xf borderId="20" fillId="0" fontId="4" numFmtId="0" xfId="0" applyBorder="1" applyFont="1"/>
    <xf borderId="21" fillId="8" fontId="9" numFmtId="0" xfId="0" applyAlignment="1" applyBorder="1" applyFill="1" applyFont="1">
      <alignment horizontal="center"/>
    </xf>
    <xf borderId="22" fillId="8" fontId="9" numFmtId="0" xfId="0" applyAlignment="1" applyBorder="1" applyFont="1">
      <alignment horizontal="center"/>
    </xf>
    <xf borderId="19" fillId="8" fontId="9" numFmtId="0" xfId="0" applyAlignment="1" applyBorder="1" applyFont="1">
      <alignment horizontal="center"/>
    </xf>
    <xf borderId="0" fillId="0" fontId="11" numFmtId="0" xfId="0" applyAlignment="1" applyFont="1">
      <alignment vertical="center"/>
    </xf>
    <xf borderId="9" fillId="4" fontId="13" numFmtId="0" xfId="0" applyAlignment="1" applyBorder="1" applyFont="1">
      <alignment vertical="center"/>
    </xf>
    <xf borderId="23" fillId="2" fontId="14" numFmtId="0" xfId="0" applyAlignment="1" applyBorder="1" applyFont="1">
      <alignment horizontal="center" vertical="center"/>
    </xf>
    <xf borderId="24" fillId="2" fontId="14" numFmtId="0" xfId="0" applyAlignment="1" applyBorder="1" applyFont="1">
      <alignment horizontal="center" vertical="center"/>
    </xf>
    <xf borderId="25" fillId="0" fontId="14" numFmtId="0" xfId="0" applyAlignment="1" applyBorder="1" applyFont="1">
      <alignment horizontal="center" vertical="center"/>
    </xf>
    <xf borderId="26" fillId="0" fontId="14" numFmtId="0" xfId="0" applyAlignment="1" applyBorder="1" applyFont="1">
      <alignment horizontal="center" vertical="center"/>
    </xf>
    <xf borderId="9" fillId="4" fontId="15" numFmtId="0" xfId="0" applyAlignment="1" applyBorder="1" applyFont="1">
      <alignment vertical="center"/>
    </xf>
    <xf borderId="5" fillId="4" fontId="13" numFmtId="0" xfId="0" applyAlignment="1" applyBorder="1" applyFont="1">
      <alignment vertical="center"/>
    </xf>
    <xf borderId="5" fillId="5" fontId="8" numFmtId="0" xfId="0" applyAlignment="1" applyBorder="1" applyFont="1">
      <alignment vertical="center"/>
    </xf>
    <xf borderId="10" fillId="5" fontId="9" numFmtId="0" xfId="0" applyAlignment="1" applyBorder="1" applyFont="1">
      <alignment horizontal="center" vertical="center"/>
    </xf>
    <xf borderId="27" fillId="0" fontId="4" numFmtId="0" xfId="0" applyBorder="1" applyFont="1"/>
    <xf borderId="14" fillId="0" fontId="4" numFmtId="0" xfId="0" applyBorder="1" applyFont="1"/>
    <xf borderId="10" fillId="5" fontId="16" numFmtId="164" xfId="0" applyAlignment="1" applyBorder="1" applyFont="1" applyNumberFormat="1">
      <alignment horizontal="center" vertical="center"/>
    </xf>
    <xf borderId="11" fillId="7" fontId="17" numFmtId="0" xfId="0" applyAlignment="1" applyBorder="1" applyFont="1">
      <alignment horizontal="center" vertical="center"/>
    </xf>
    <xf borderId="5" fillId="5" fontId="18" numFmtId="164" xfId="0" applyAlignment="1" applyBorder="1" applyFont="1" applyNumberFormat="1">
      <alignment horizontal="center" vertical="center"/>
    </xf>
    <xf borderId="5" fillId="5" fontId="8" numFmtId="0" xfId="0" applyBorder="1" applyFont="1"/>
    <xf borderId="5" fillId="5" fontId="13" numFmtId="0" xfId="0" applyBorder="1" applyFont="1"/>
    <xf borderId="0" fillId="0" fontId="14" numFmtId="0" xfId="0" applyFont="1"/>
    <xf borderId="9" fillId="5" fontId="13" numFmtId="0" xfId="0" applyBorder="1" applyFont="1"/>
    <xf borderId="11" fillId="6" fontId="19" numFmtId="0" xfId="0" applyAlignment="1" applyBorder="1" applyFont="1">
      <alignment horizontal="center" vertical="center"/>
    </xf>
    <xf borderId="0" fillId="0" fontId="11" numFmtId="0" xfId="0" applyAlignment="1" applyFont="1">
      <alignment horizontal="center"/>
    </xf>
    <xf borderId="28" fillId="0" fontId="14" numFmtId="0" xfId="0" applyAlignment="1" applyBorder="1" applyFont="1">
      <alignment vertical="center"/>
    </xf>
    <xf borderId="28" fillId="0" fontId="4" numFmtId="0" xfId="0" applyBorder="1" applyFont="1"/>
    <xf borderId="29" fillId="0" fontId="4" numFmtId="0" xfId="0" applyBorder="1" applyFont="1"/>
    <xf borderId="30" fillId="0" fontId="14" numFmtId="165" xfId="0" applyAlignment="1" applyBorder="1" applyFont="1" applyNumberFormat="1">
      <alignment horizontal="center" vertical="center"/>
    </xf>
    <xf borderId="31" fillId="0" fontId="14" numFmtId="0" xfId="0" applyAlignment="1" applyBorder="1" applyFont="1">
      <alignment vertical="center"/>
    </xf>
    <xf borderId="32" fillId="0" fontId="4" numFmtId="0" xfId="0" applyBorder="1" applyFont="1"/>
    <xf borderId="25" fillId="0" fontId="4" numFmtId="0" xfId="0" applyBorder="1" applyFont="1"/>
    <xf borderId="31" fillId="0" fontId="14" numFmtId="165" xfId="0" applyAlignment="1" applyBorder="1" applyFont="1" applyNumberFormat="1">
      <alignment horizontal="center" vertical="center"/>
    </xf>
    <xf borderId="9" fillId="5" fontId="15" numFmtId="0" xfId="0" applyBorder="1" applyFont="1"/>
    <xf borderId="0" fillId="0" fontId="14" numFmtId="0" xfId="0" applyAlignment="1" applyFont="1">
      <alignment vertical="center"/>
    </xf>
    <xf borderId="0" fillId="0" fontId="14" numFmtId="165" xfId="0" applyAlignment="1" applyFont="1" applyNumberFormat="1">
      <alignment horizontal="center" vertical="center"/>
    </xf>
    <xf borderId="0" fillId="0" fontId="14" numFmtId="165" xfId="0" applyAlignment="1" applyFont="1" applyNumberFormat="1">
      <alignment vertical="center"/>
    </xf>
    <xf borderId="11" fillId="6" fontId="17" numFmtId="0" xfId="0" applyAlignment="1" applyBorder="1" applyFont="1">
      <alignment horizontal="center" vertical="center"/>
    </xf>
    <xf borderId="11" fillId="7" fontId="9" numFmtId="0" xfId="0" applyAlignment="1" applyBorder="1" applyFont="1">
      <alignment horizontal="center" vertical="center"/>
    </xf>
    <xf borderId="33" fillId="0" fontId="4" numFmtId="0" xfId="0" applyBorder="1" applyFont="1"/>
    <xf borderId="11" fillId="7" fontId="19" numFmtId="0" xfId="0" applyAlignment="1" applyBorder="1" applyFont="1">
      <alignment horizontal="center" vertical="center"/>
    </xf>
    <xf borderId="21" fillId="8" fontId="9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center" shrinkToFit="0" vertical="center" wrapText="1"/>
    </xf>
    <xf borderId="24" fillId="2" fontId="14" numFmtId="166" xfId="0" applyAlignment="1" applyBorder="1" applyFont="1" applyNumberFormat="1">
      <alignment horizontal="center" vertical="center"/>
    </xf>
    <xf borderId="24" fillId="2" fontId="20" numFmtId="165" xfId="0" applyAlignment="1" applyBorder="1" applyFont="1" applyNumberFormat="1">
      <alignment horizontal="center" vertical="center"/>
    </xf>
    <xf borderId="24" fillId="2" fontId="20" numFmtId="0" xfId="0" applyAlignment="1" applyBorder="1" applyFont="1">
      <alignment horizontal="center" vertical="center"/>
    </xf>
    <xf borderId="26" fillId="2" fontId="14" numFmtId="0" xfId="0" applyAlignment="1" applyBorder="1" applyFont="1">
      <alignment horizontal="center" vertical="center"/>
    </xf>
    <xf borderId="26" fillId="0" fontId="14" numFmtId="166" xfId="0" applyAlignment="1" applyBorder="1" applyFont="1" applyNumberFormat="1">
      <alignment horizontal="center" vertical="center"/>
    </xf>
    <xf borderId="26" fillId="0" fontId="20" numFmtId="165" xfId="0" applyAlignment="1" applyBorder="1" applyFont="1" applyNumberFormat="1">
      <alignment horizontal="center" vertical="center"/>
    </xf>
    <xf borderId="26" fillId="0" fontId="20" numFmtId="0" xfId="0" applyAlignment="1" applyBorder="1" applyFont="1">
      <alignment horizontal="center" vertical="center"/>
    </xf>
    <xf borderId="26" fillId="0" fontId="14" numFmtId="165" xfId="0" applyAlignment="1" applyBorder="1" applyFont="1" applyNumberFormat="1">
      <alignment horizontal="center" vertical="center"/>
    </xf>
    <xf borderId="5" fillId="4" fontId="11" numFmtId="0" xfId="0" applyBorder="1" applyFont="1"/>
    <xf borderId="5" fillId="5" fontId="21" numFmtId="0" xfId="0" applyAlignment="1" applyBorder="1" applyFont="1">
      <alignment vertical="center"/>
    </xf>
    <xf borderId="10" fillId="5" fontId="22" numFmtId="0" xfId="0" applyAlignment="1" applyBorder="1" applyFont="1">
      <alignment horizontal="center" vertical="center"/>
    </xf>
    <xf borderId="10" fillId="5" fontId="23" numFmtId="164" xfId="0" applyAlignment="1" applyBorder="1" applyFont="1" applyNumberFormat="1">
      <alignment horizontal="center" vertical="center"/>
    </xf>
    <xf borderId="5" fillId="5" fontId="24" numFmtId="0" xfId="0" applyBorder="1" applyFont="1"/>
    <xf borderId="5" fillId="5" fontId="25" numFmtId="0" xfId="0" applyBorder="1" applyFont="1"/>
    <xf borderId="5" fillId="5" fontId="26" numFmtId="0" xfId="0" applyBorder="1" applyFont="1"/>
    <xf borderId="5" fillId="2" fontId="27" numFmtId="0" xfId="0" applyBorder="1" applyFont="1"/>
    <xf borderId="5" fillId="2" fontId="21" numFmtId="0" xfId="0" applyBorder="1" applyFont="1"/>
    <xf borderId="9" fillId="5" fontId="26" numFmtId="0" xfId="0" applyAlignment="1" applyBorder="1" applyFont="1">
      <alignment vertical="center"/>
    </xf>
    <xf borderId="10" fillId="9" fontId="27" numFmtId="0" xfId="0" applyAlignment="1" applyBorder="1" applyFill="1" applyFont="1">
      <alignment vertical="center"/>
    </xf>
    <xf borderId="0" fillId="0" fontId="25" numFmtId="0" xfId="0" applyFont="1"/>
    <xf borderId="0" fillId="0" fontId="21" numFmtId="0" xfId="0" applyAlignment="1" applyFont="1">
      <alignment horizontal="left" shrinkToFit="0" wrapText="1"/>
    </xf>
    <xf borderId="0" fillId="0" fontId="21" numFmtId="0" xfId="0" applyAlignment="1" applyFont="1">
      <alignment horizontal="left"/>
    </xf>
    <xf borderId="5" fillId="2" fontId="24" numFmtId="0" xfId="0" applyBorder="1" applyFont="1"/>
    <xf borderId="9" fillId="5" fontId="28" numFmtId="0" xfId="0" applyAlignment="1" applyBorder="1" applyFont="1">
      <alignment vertical="center"/>
    </xf>
    <xf borderId="5" fillId="5" fontId="21" numFmtId="0" xfId="0" applyBorder="1" applyFont="1"/>
    <xf borderId="10" fillId="2" fontId="21" numFmtId="0" xfId="0" applyBorder="1" applyFont="1"/>
    <xf borderId="0" fillId="0" fontId="21" numFmtId="0" xfId="0" applyFont="1"/>
    <xf borderId="0" fillId="0" fontId="0" numFmtId="0" xfId="0" applyFont="1"/>
    <xf borderId="0" fillId="0" fontId="29" numFmtId="0" xfId="0" applyAlignment="1" applyFont="1">
      <alignment shrinkToFit="0" vertical="center" wrapText="1"/>
    </xf>
    <xf borderId="0" fillId="0" fontId="21" numFmtId="0" xfId="0" applyAlignment="1" applyFont="1">
      <alignment horizontal="left" shrinkToFit="0" vertical="top" wrapText="1"/>
    </xf>
    <xf borderId="0" fillId="0" fontId="29" numFmtId="0" xfId="0" applyAlignment="1" applyFont="1">
      <alignment shrinkToFit="0" vertical="top" wrapText="1"/>
    </xf>
    <xf borderId="0" fillId="0" fontId="29" numFmtId="0" xfId="0" applyAlignment="1" applyFont="1">
      <alignment vertical="top"/>
    </xf>
    <xf borderId="9" fillId="9" fontId="28" numFmtId="0" xfId="0" applyAlignment="1" applyBorder="1" applyFont="1">
      <alignment vertical="center"/>
    </xf>
    <xf borderId="6" fillId="9" fontId="28" numFmtId="0" xfId="0" applyAlignment="1" applyBorder="1" applyFont="1">
      <alignment horizontal="center" vertical="center"/>
    </xf>
    <xf borderId="34" fillId="0" fontId="4" numFmtId="0" xfId="0" applyBorder="1" applyFont="1"/>
    <xf borderId="35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0" fillId="0" fontId="29" numFmtId="0" xfId="0" applyAlignment="1" applyFont="1">
      <alignment vertical="center"/>
    </xf>
    <xf borderId="38" fillId="9" fontId="28" numFmtId="0" xfId="0" applyAlignment="1" applyBorder="1" applyFont="1">
      <alignment vertical="center"/>
    </xf>
    <xf borderId="39" fillId="0" fontId="4" numFmtId="0" xfId="0" applyBorder="1" applyFont="1"/>
    <xf borderId="40" fillId="0" fontId="4" numFmtId="0" xfId="0" applyBorder="1" applyFont="1"/>
    <xf borderId="41" fillId="0" fontId="2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1524000</xdr:colOff>
      <xdr:row>0</xdr:row>
      <xdr:rowOff>533400</xdr:rowOff>
    </xdr:from>
    <xdr:ext cx="14782800" cy="13306425"/>
    <xdr:sp>
      <xdr:nvSpPr>
        <xdr:cNvPr id="3" name="Shape 3"/>
        <xdr:cNvSpPr/>
      </xdr:nvSpPr>
      <xdr:spPr>
        <a:xfrm>
          <a:off x="0" y="0"/>
          <a:ext cx="10692000" cy="75600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1095375</xdr:colOff>
      <xdr:row>0</xdr:row>
      <xdr:rowOff>457200</xdr:rowOff>
    </xdr:from>
    <xdr:ext cx="12668250" cy="7029450"/>
    <xdr:sp>
      <xdr:nvSpPr>
        <xdr:cNvPr id="4" name="Shape 4"/>
        <xdr:cNvSpPr/>
      </xdr:nvSpPr>
      <xdr:spPr>
        <a:xfrm>
          <a:off x="0" y="270038"/>
          <a:ext cx="10692000" cy="70199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8.0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</row>
    <row r="5" ht="65.25" customHeight="1">
      <c r="A5" s="2"/>
      <c r="B5" s="7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3"/>
      <c r="O5" s="3"/>
      <c r="P5" s="3"/>
      <c r="Q5" s="3"/>
      <c r="R5" s="3"/>
    </row>
    <row r="6">
      <c r="A6" s="8"/>
      <c r="B6" s="9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3"/>
      <c r="O6" s="3"/>
      <c r="P6" s="3"/>
      <c r="Q6" s="3"/>
      <c r="R6" s="3"/>
    </row>
    <row r="7" ht="24.75" customHeight="1">
      <c r="A7" s="2"/>
      <c r="B7" s="10" t="s">
        <v>2</v>
      </c>
      <c r="C7" s="5"/>
      <c r="D7" s="5"/>
      <c r="E7" s="5"/>
      <c r="F7" s="6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</row>
    <row r="8">
      <c r="A8" s="2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</row>
    <row r="9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</row>
    <row r="10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</row>
    <row r="12">
      <c r="A12" s="2"/>
      <c r="B12" s="12"/>
      <c r="C12" s="5"/>
      <c r="D12" s="5"/>
      <c r="E12" s="5"/>
      <c r="F12" s="6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</sheetData>
  <mergeCells count="4">
    <mergeCell ref="A2:O2"/>
    <mergeCell ref="B5:M5"/>
    <mergeCell ref="B7:F7"/>
    <mergeCell ref="B12:F12"/>
  </mergeCells>
  <hyperlinks>
    <hyperlink r:id="rId1" ref="B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7.43"/>
    <col customWidth="1" min="2" max="2" width="35.43"/>
    <col customWidth="1" min="3" max="4" width="30.71"/>
    <col customWidth="1" min="5" max="5" width="19.43"/>
    <col customWidth="1" min="6" max="6" width="50.57"/>
    <col customWidth="1" min="7" max="8" width="14.43"/>
    <col customWidth="1" min="9" max="9" width="11.14"/>
    <col customWidth="1" min="10" max="10" width="14.43"/>
  </cols>
  <sheetData>
    <row r="1" ht="18.75" customHeight="1">
      <c r="A1" s="13"/>
      <c r="B1" s="14"/>
      <c r="C1" s="15"/>
      <c r="D1" s="15"/>
      <c r="E1" s="15"/>
      <c r="F1" s="15"/>
      <c r="G1" s="15"/>
      <c r="H1" s="15"/>
      <c r="I1" s="16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49.5" customHeight="1">
      <c r="A2" s="19"/>
      <c r="B2" s="20" t="s">
        <v>3</v>
      </c>
      <c r="C2" s="21"/>
      <c r="D2" s="21"/>
      <c r="E2" s="21"/>
      <c r="F2" s="21"/>
      <c r="G2" s="21"/>
      <c r="H2" s="21"/>
      <c r="I2" s="21"/>
      <c r="J2" s="22"/>
      <c r="K2" s="23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8.25" customHeight="1">
      <c r="A3" s="24"/>
      <c r="B3" s="25"/>
      <c r="C3" s="26"/>
      <c r="D3" s="26"/>
      <c r="E3" s="26"/>
      <c r="F3" s="26"/>
      <c r="G3" s="26"/>
      <c r="H3" s="26"/>
      <c r="I3" s="26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39.75" customHeight="1">
      <c r="A4" s="28"/>
      <c r="B4" s="29" t="s">
        <v>4</v>
      </c>
      <c r="C4" s="30" t="s">
        <v>5</v>
      </c>
      <c r="D4" s="31"/>
      <c r="E4" s="32"/>
      <c r="F4" s="30" t="s">
        <v>6</v>
      </c>
      <c r="G4" s="31"/>
      <c r="H4" s="31"/>
      <c r="I4" s="31"/>
      <c r="J4" s="3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30.0" customHeight="1">
      <c r="A5" s="33"/>
      <c r="B5" s="34" t="s">
        <v>7</v>
      </c>
      <c r="C5" s="35" t="s">
        <v>8</v>
      </c>
      <c r="D5" s="35" t="s">
        <v>9</v>
      </c>
      <c r="E5" s="35" t="s">
        <v>10</v>
      </c>
      <c r="F5" s="35" t="s">
        <v>11</v>
      </c>
      <c r="G5" s="35" t="s">
        <v>12</v>
      </c>
      <c r="H5" s="35" t="s">
        <v>13</v>
      </c>
      <c r="I5" s="35" t="s">
        <v>14</v>
      </c>
      <c r="J5" s="36" t="s">
        <v>15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9.5" customHeight="1">
      <c r="A6" s="38"/>
      <c r="B6" s="39" t="s">
        <v>16</v>
      </c>
      <c r="C6" s="40" t="s">
        <v>17</v>
      </c>
      <c r="D6" s="40" t="s">
        <v>18</v>
      </c>
      <c r="E6" s="40" t="s">
        <v>19</v>
      </c>
      <c r="F6" s="40" t="s">
        <v>20</v>
      </c>
      <c r="G6" s="40" t="s">
        <v>21</v>
      </c>
      <c r="H6" s="40" t="s">
        <v>22</v>
      </c>
      <c r="I6" s="40">
        <v>2021.0</v>
      </c>
      <c r="J6" s="40" t="s">
        <v>23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9.5" customHeight="1">
      <c r="A7" s="33"/>
      <c r="B7" s="41" t="s">
        <v>24</v>
      </c>
      <c r="C7" s="42" t="s">
        <v>25</v>
      </c>
      <c r="D7" s="42" t="s">
        <v>26</v>
      </c>
      <c r="E7" s="42" t="s">
        <v>27</v>
      </c>
      <c r="F7" s="42" t="s">
        <v>28</v>
      </c>
      <c r="G7" s="42" t="s">
        <v>29</v>
      </c>
      <c r="H7" s="42" t="s">
        <v>30</v>
      </c>
      <c r="I7" s="42">
        <v>2022.0</v>
      </c>
      <c r="J7" s="42" t="s">
        <v>31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9.5" customHeight="1">
      <c r="A8" s="38"/>
      <c r="B8" s="41"/>
      <c r="C8" s="42" t="s">
        <v>32</v>
      </c>
      <c r="D8" s="42" t="s">
        <v>33</v>
      </c>
      <c r="E8" s="42" t="s">
        <v>34</v>
      </c>
      <c r="F8" s="42" t="s">
        <v>35</v>
      </c>
      <c r="G8" s="42" t="s">
        <v>36</v>
      </c>
      <c r="H8" s="42" t="s">
        <v>37</v>
      </c>
      <c r="I8" s="42">
        <v>2023.0</v>
      </c>
      <c r="J8" s="42" t="s">
        <v>38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9.5" customHeight="1">
      <c r="A9" s="33"/>
      <c r="B9" s="41"/>
      <c r="C9" s="42" t="s">
        <v>39</v>
      </c>
      <c r="D9" s="42" t="s">
        <v>40</v>
      </c>
      <c r="E9" s="42" t="s">
        <v>41</v>
      </c>
      <c r="F9" s="42" t="s">
        <v>42</v>
      </c>
      <c r="G9" s="42" t="s">
        <v>43</v>
      </c>
      <c r="H9" s="42"/>
      <c r="I9" s="42">
        <v>2024.0</v>
      </c>
      <c r="J9" s="42" t="s">
        <v>44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9.5" customHeight="1">
      <c r="A10" s="43"/>
      <c r="B10" s="41"/>
      <c r="C10" s="42" t="s">
        <v>45</v>
      </c>
      <c r="D10" s="42" t="s">
        <v>46</v>
      </c>
      <c r="E10" s="42" t="s">
        <v>47</v>
      </c>
      <c r="F10" s="42" t="s">
        <v>48</v>
      </c>
      <c r="G10" s="42"/>
      <c r="H10" s="42"/>
      <c r="I10" s="42">
        <v>2025.0</v>
      </c>
      <c r="J10" s="42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9.5" customHeight="1">
      <c r="A11" s="33"/>
      <c r="B11" s="41"/>
      <c r="C11" s="42" t="s">
        <v>49</v>
      </c>
      <c r="D11" s="42" t="s">
        <v>50</v>
      </c>
      <c r="E11" s="42"/>
      <c r="F11" s="42" t="s">
        <v>51</v>
      </c>
      <c r="G11" s="42"/>
      <c r="H11" s="42"/>
      <c r="I11" s="42">
        <v>2026.0</v>
      </c>
      <c r="J11" s="42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9.5" customHeight="1">
      <c r="A12" s="38"/>
      <c r="B12" s="41"/>
      <c r="C12" s="42" t="s">
        <v>52</v>
      </c>
      <c r="D12" s="42" t="s">
        <v>53</v>
      </c>
      <c r="E12" s="42"/>
      <c r="F12" s="42" t="s">
        <v>54</v>
      </c>
      <c r="G12" s="42"/>
      <c r="H12" s="42"/>
      <c r="I12" s="42">
        <v>2027.0</v>
      </c>
      <c r="J12" s="42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9.5" customHeight="1">
      <c r="A13" s="33"/>
      <c r="B13" s="41"/>
      <c r="C13" s="42" t="s">
        <v>55</v>
      </c>
      <c r="D13" s="42" t="s">
        <v>56</v>
      </c>
      <c r="E13" s="42"/>
      <c r="F13" s="42" t="s">
        <v>57</v>
      </c>
      <c r="G13" s="42"/>
      <c r="H13" s="42"/>
      <c r="I13" s="42"/>
      <c r="J13" s="42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9.5" customHeight="1">
      <c r="A14" s="38"/>
      <c r="B14" s="41"/>
      <c r="C14" s="42"/>
      <c r="D14" s="42" t="s">
        <v>58</v>
      </c>
      <c r="E14" s="42"/>
      <c r="F14" s="42" t="s">
        <v>59</v>
      </c>
      <c r="G14" s="42"/>
      <c r="H14" s="42"/>
      <c r="I14" s="42"/>
      <c r="J14" s="42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9.5" customHeight="1">
      <c r="A15" s="33"/>
      <c r="B15" s="41"/>
      <c r="C15" s="42"/>
      <c r="D15" s="42" t="s">
        <v>60</v>
      </c>
      <c r="E15" s="42"/>
      <c r="F15" s="42" t="s">
        <v>61</v>
      </c>
      <c r="G15" s="42"/>
      <c r="H15" s="42"/>
      <c r="I15" s="42"/>
      <c r="J15" s="42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9.5" customHeight="1">
      <c r="A16" s="44"/>
      <c r="B16" s="41"/>
      <c r="C16" s="42"/>
      <c r="D16" s="42" t="s">
        <v>62</v>
      </c>
      <c r="E16" s="42"/>
      <c r="F16" s="42"/>
      <c r="G16" s="42"/>
      <c r="H16" s="42"/>
      <c r="I16" s="42"/>
      <c r="J16" s="42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9.5" customHeight="1">
      <c r="A17" s="44"/>
      <c r="B17" s="41"/>
      <c r="C17" s="42"/>
      <c r="D17" s="42" t="s">
        <v>63</v>
      </c>
      <c r="E17" s="42"/>
      <c r="F17" s="42"/>
      <c r="G17" s="42"/>
      <c r="H17" s="42"/>
      <c r="I17" s="42"/>
      <c r="J17" s="42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9.5" customHeight="1">
      <c r="A18" s="44"/>
      <c r="B18" s="41"/>
      <c r="C18" s="42"/>
      <c r="D18" s="42" t="s">
        <v>64</v>
      </c>
      <c r="E18" s="42"/>
      <c r="F18" s="42"/>
      <c r="G18" s="42"/>
      <c r="H18" s="42"/>
      <c r="I18" s="42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9.5" customHeight="1">
      <c r="A19" s="44"/>
      <c r="B19" s="41"/>
      <c r="C19" s="42"/>
      <c r="D19" s="42" t="s">
        <v>65</v>
      </c>
      <c r="E19" s="42"/>
      <c r="F19" s="42"/>
      <c r="G19" s="42"/>
      <c r="H19" s="42"/>
      <c r="I19" s="42"/>
      <c r="J19" s="42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9.5" customHeight="1">
      <c r="A20" s="44"/>
      <c r="B20" s="41"/>
      <c r="C20" s="42"/>
      <c r="D20" s="42" t="s">
        <v>66</v>
      </c>
      <c r="E20" s="42"/>
      <c r="F20" s="42"/>
      <c r="G20" s="42"/>
      <c r="H20" s="42"/>
      <c r="I20" s="42"/>
      <c r="J20" s="42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9.5" customHeight="1">
      <c r="A21" s="44"/>
      <c r="B21" s="41"/>
      <c r="C21" s="42"/>
      <c r="D21" s="42" t="s">
        <v>67</v>
      </c>
      <c r="E21" s="42"/>
      <c r="F21" s="42"/>
      <c r="G21" s="42"/>
      <c r="H21" s="42"/>
      <c r="I21" s="42"/>
      <c r="J21" s="42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9.5" customHeight="1">
      <c r="A22" s="44"/>
      <c r="B22" s="41"/>
      <c r="C22" s="42"/>
      <c r="D22" s="42" t="s">
        <v>68</v>
      </c>
      <c r="E22" s="42"/>
      <c r="F22" s="42"/>
      <c r="G22" s="42"/>
      <c r="H22" s="42"/>
      <c r="I22" s="42"/>
      <c r="J22" s="42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9.5" customHeight="1">
      <c r="A23" s="44"/>
      <c r="B23" s="41"/>
      <c r="C23" s="42"/>
      <c r="D23" s="42" t="s">
        <v>69</v>
      </c>
      <c r="E23" s="42"/>
      <c r="F23" s="42"/>
      <c r="G23" s="42"/>
      <c r="H23" s="42"/>
      <c r="I23" s="42"/>
      <c r="J23" s="42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9.5" customHeight="1">
      <c r="A24" s="44"/>
      <c r="B24" s="41"/>
      <c r="C24" s="42"/>
      <c r="D24" s="42" t="s">
        <v>70</v>
      </c>
      <c r="E24" s="42"/>
      <c r="F24" s="42"/>
      <c r="G24" s="42"/>
      <c r="H24" s="42"/>
      <c r="I24" s="42"/>
      <c r="J24" s="42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9.5" customHeight="1">
      <c r="A25" s="44"/>
      <c r="B25" s="41"/>
      <c r="C25" s="42"/>
      <c r="D25" s="42"/>
      <c r="E25" s="42"/>
      <c r="F25" s="42"/>
      <c r="G25" s="42"/>
      <c r="H25" s="42"/>
      <c r="I25" s="42"/>
      <c r="J25" s="42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9.5" customHeight="1">
      <c r="A26" s="44"/>
      <c r="B26" s="41"/>
      <c r="C26" s="42"/>
      <c r="D26" s="42"/>
      <c r="E26" s="42"/>
      <c r="F26" s="42"/>
      <c r="G26" s="42"/>
      <c r="H26" s="42"/>
      <c r="I26" s="42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9.5" customHeight="1">
      <c r="A27" s="44"/>
      <c r="B27" s="41"/>
      <c r="C27" s="42"/>
      <c r="D27" s="42"/>
      <c r="E27" s="42"/>
      <c r="F27" s="42"/>
      <c r="G27" s="42"/>
      <c r="H27" s="42"/>
      <c r="I27" s="42"/>
      <c r="J27" s="4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9.5" customHeight="1">
      <c r="A28" s="44"/>
      <c r="B28" s="41"/>
      <c r="C28" s="42"/>
      <c r="D28" s="42"/>
      <c r="E28" s="42"/>
      <c r="F28" s="42"/>
      <c r="G28" s="42"/>
      <c r="H28" s="42"/>
      <c r="I28" s="42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9.5" customHeight="1">
      <c r="A29" s="44"/>
      <c r="B29" s="41"/>
      <c r="C29" s="42"/>
      <c r="D29" s="42"/>
      <c r="E29" s="42"/>
      <c r="F29" s="42"/>
      <c r="G29" s="42"/>
      <c r="H29" s="42"/>
      <c r="I29" s="42"/>
      <c r="J29" s="4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9.5" customHeight="1">
      <c r="A30" s="44"/>
      <c r="B30" s="41"/>
      <c r="C30" s="42"/>
      <c r="D30" s="42"/>
      <c r="E30" s="42"/>
      <c r="F30" s="42"/>
      <c r="G30" s="42"/>
      <c r="H30" s="42"/>
      <c r="I30" s="42"/>
      <c r="J30" s="42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9.5" customHeight="1">
      <c r="A31" s="44"/>
      <c r="B31" s="41"/>
      <c r="C31" s="42"/>
      <c r="D31" s="42"/>
      <c r="E31" s="42"/>
      <c r="F31" s="42"/>
      <c r="G31" s="42"/>
      <c r="H31" s="42"/>
      <c r="I31" s="42"/>
      <c r="J31" s="4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9.5" customHeight="1">
      <c r="A32" s="44"/>
      <c r="B32" s="41"/>
      <c r="C32" s="42"/>
      <c r="D32" s="42"/>
      <c r="E32" s="42"/>
      <c r="F32" s="42"/>
      <c r="G32" s="42"/>
      <c r="H32" s="42"/>
      <c r="I32" s="42"/>
      <c r="J32" s="42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9.5" customHeight="1">
      <c r="A33" s="44"/>
      <c r="B33" s="41"/>
      <c r="C33" s="42"/>
      <c r="D33" s="42"/>
      <c r="E33" s="42"/>
      <c r="F33" s="42"/>
      <c r="G33" s="42"/>
      <c r="H33" s="42"/>
      <c r="I33" s="42"/>
      <c r="J33" s="42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9.5" customHeight="1">
      <c r="A34" s="44"/>
      <c r="B34" s="41"/>
      <c r="C34" s="42"/>
      <c r="D34" s="42"/>
      <c r="E34" s="42"/>
      <c r="F34" s="42"/>
      <c r="G34" s="42"/>
      <c r="H34" s="42"/>
      <c r="I34" s="42"/>
      <c r="J34" s="42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9.5" customHeight="1">
      <c r="A35" s="44"/>
      <c r="B35" s="41"/>
      <c r="C35" s="42"/>
      <c r="D35" s="42"/>
      <c r="E35" s="42"/>
      <c r="F35" s="42"/>
      <c r="G35" s="42"/>
      <c r="H35" s="42"/>
      <c r="I35" s="42"/>
      <c r="J35" s="4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9.5" customHeight="1">
      <c r="A36" s="44"/>
      <c r="B36" s="41"/>
      <c r="C36" s="42"/>
      <c r="D36" s="42"/>
      <c r="E36" s="42"/>
      <c r="F36" s="42"/>
      <c r="G36" s="42"/>
      <c r="H36" s="42"/>
      <c r="I36" s="42"/>
      <c r="J36" s="4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9.5" customHeight="1">
      <c r="A37" s="13"/>
      <c r="B37" s="41"/>
      <c r="C37" s="42"/>
      <c r="D37" s="42"/>
      <c r="E37" s="42"/>
      <c r="F37" s="42"/>
      <c r="G37" s="42"/>
      <c r="H37" s="42"/>
      <c r="I37" s="42"/>
      <c r="J37" s="4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9.5" customHeight="1">
      <c r="A38" s="13"/>
      <c r="B38" s="41"/>
      <c r="C38" s="42"/>
      <c r="D38" s="42"/>
      <c r="E38" s="42"/>
      <c r="F38" s="42"/>
      <c r="G38" s="42"/>
      <c r="H38" s="42"/>
      <c r="I38" s="42"/>
      <c r="J38" s="4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9.5" customHeight="1">
      <c r="A39" s="13"/>
      <c r="B39" s="41"/>
      <c r="C39" s="42"/>
      <c r="D39" s="42"/>
      <c r="E39" s="42"/>
      <c r="F39" s="42"/>
      <c r="G39" s="42"/>
      <c r="H39" s="42"/>
      <c r="I39" s="42"/>
      <c r="J39" s="42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9.5" customHeight="1">
      <c r="A40" s="13"/>
      <c r="B40" s="41"/>
      <c r="C40" s="42"/>
      <c r="D40" s="42"/>
      <c r="E40" s="42"/>
      <c r="F40" s="42"/>
      <c r="G40" s="42"/>
      <c r="H40" s="42"/>
      <c r="I40" s="42"/>
      <c r="J40" s="4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9.5" customHeight="1">
      <c r="A41" s="13"/>
      <c r="B41" s="41"/>
      <c r="C41" s="42"/>
      <c r="D41" s="42"/>
      <c r="E41" s="42"/>
      <c r="F41" s="42"/>
      <c r="G41" s="42"/>
      <c r="H41" s="42"/>
      <c r="I41" s="42"/>
      <c r="J41" s="4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9.5" customHeight="1">
      <c r="A42" s="13"/>
      <c r="B42" s="41"/>
      <c r="C42" s="42"/>
      <c r="D42" s="42"/>
      <c r="E42" s="42"/>
      <c r="F42" s="42"/>
      <c r="G42" s="42"/>
      <c r="H42" s="42"/>
      <c r="I42" s="42"/>
      <c r="J42" s="4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9.5" customHeight="1">
      <c r="A43" s="13"/>
      <c r="B43" s="41"/>
      <c r="C43" s="42"/>
      <c r="D43" s="42"/>
      <c r="E43" s="42"/>
      <c r="F43" s="42"/>
      <c r="G43" s="42"/>
      <c r="H43" s="42"/>
      <c r="I43" s="42"/>
      <c r="J43" s="42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9.5" customHeight="1">
      <c r="A44" s="13"/>
      <c r="B44" s="41"/>
      <c r="C44" s="42"/>
      <c r="D44" s="42"/>
      <c r="E44" s="42"/>
      <c r="F44" s="42"/>
      <c r="G44" s="42"/>
      <c r="H44" s="42"/>
      <c r="I44" s="42"/>
      <c r="J44" s="42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9.5" customHeight="1">
      <c r="A45" s="13"/>
      <c r="B45" s="41"/>
      <c r="C45" s="42"/>
      <c r="D45" s="42"/>
      <c r="E45" s="42"/>
      <c r="F45" s="42"/>
      <c r="G45" s="42"/>
      <c r="H45" s="42"/>
      <c r="I45" s="42"/>
      <c r="J45" s="4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9.5" customHeight="1">
      <c r="A46" s="13"/>
      <c r="B46" s="41"/>
      <c r="C46" s="42"/>
      <c r="D46" s="42"/>
      <c r="E46" s="42"/>
      <c r="F46" s="42"/>
      <c r="G46" s="42"/>
      <c r="H46" s="42"/>
      <c r="I46" s="42"/>
      <c r="J46" s="42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9.5" customHeight="1">
      <c r="A47" s="13"/>
      <c r="B47" s="41"/>
      <c r="C47" s="42"/>
      <c r="D47" s="42"/>
      <c r="E47" s="42"/>
      <c r="F47" s="42"/>
      <c r="G47" s="42"/>
      <c r="H47" s="42"/>
      <c r="I47" s="42"/>
      <c r="J47" s="4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9.5" customHeight="1">
      <c r="A48" s="13"/>
      <c r="B48" s="41"/>
      <c r="C48" s="42"/>
      <c r="D48" s="42"/>
      <c r="E48" s="42"/>
      <c r="F48" s="42"/>
      <c r="G48" s="42"/>
      <c r="H48" s="42"/>
      <c r="I48" s="42"/>
      <c r="J48" s="4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9.5" customHeight="1">
      <c r="A49" s="13"/>
      <c r="B49" s="41"/>
      <c r="C49" s="42"/>
      <c r="D49" s="42"/>
      <c r="E49" s="42"/>
      <c r="F49" s="42"/>
      <c r="G49" s="42"/>
      <c r="H49" s="42"/>
      <c r="I49" s="42"/>
      <c r="J49" s="4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9.5" customHeight="1">
      <c r="A50" s="13"/>
      <c r="B50" s="41"/>
      <c r="C50" s="42"/>
      <c r="D50" s="42"/>
      <c r="E50" s="42"/>
      <c r="F50" s="42"/>
      <c r="G50" s="42"/>
      <c r="H50" s="42"/>
      <c r="I50" s="42"/>
      <c r="J50" s="42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9.5" customHeight="1">
      <c r="A51" s="13"/>
      <c r="B51" s="41"/>
      <c r="C51" s="42"/>
      <c r="D51" s="42"/>
      <c r="E51" s="42"/>
      <c r="F51" s="42"/>
      <c r="G51" s="42"/>
      <c r="H51" s="42"/>
      <c r="I51" s="42"/>
      <c r="J51" s="42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9.5" customHeight="1">
      <c r="A52" s="13"/>
      <c r="B52" s="41"/>
      <c r="C52" s="42"/>
      <c r="D52" s="42"/>
      <c r="E52" s="42"/>
      <c r="F52" s="42"/>
      <c r="G52" s="42"/>
      <c r="H52" s="42"/>
      <c r="I52" s="42"/>
      <c r="J52" s="42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9.5" customHeight="1">
      <c r="A53" s="13"/>
      <c r="B53" s="41"/>
      <c r="C53" s="42"/>
      <c r="D53" s="42"/>
      <c r="E53" s="42"/>
      <c r="F53" s="42"/>
      <c r="G53" s="42"/>
      <c r="H53" s="42"/>
      <c r="I53" s="42"/>
      <c r="J53" s="4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9.5" customHeight="1">
      <c r="A54" s="13"/>
      <c r="B54" s="41"/>
      <c r="C54" s="42"/>
      <c r="D54" s="42"/>
      <c r="E54" s="42"/>
      <c r="F54" s="42"/>
      <c r="G54" s="42"/>
      <c r="H54" s="42"/>
      <c r="I54" s="42"/>
      <c r="J54" s="42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9.5" customHeight="1">
      <c r="A55" s="13"/>
      <c r="B55" s="41"/>
      <c r="C55" s="42"/>
      <c r="D55" s="42"/>
      <c r="E55" s="42"/>
      <c r="F55" s="42"/>
      <c r="G55" s="42"/>
      <c r="H55" s="42"/>
      <c r="I55" s="42"/>
      <c r="J55" s="42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9.5" customHeight="1">
      <c r="A56" s="13"/>
      <c r="B56" s="41"/>
      <c r="C56" s="42"/>
      <c r="D56" s="42"/>
      <c r="E56" s="42"/>
      <c r="F56" s="42"/>
      <c r="G56" s="42"/>
      <c r="H56" s="42"/>
      <c r="I56" s="42"/>
      <c r="J56" s="42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9.5" customHeight="1">
      <c r="A57" s="13"/>
      <c r="B57" s="41"/>
      <c r="C57" s="42"/>
      <c r="D57" s="42"/>
      <c r="E57" s="42"/>
      <c r="F57" s="42"/>
      <c r="G57" s="42"/>
      <c r="H57" s="42"/>
      <c r="I57" s="42"/>
      <c r="J57" s="42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9.5" customHeight="1">
      <c r="A58" s="13"/>
      <c r="B58" s="41"/>
      <c r="C58" s="42"/>
      <c r="D58" s="42"/>
      <c r="E58" s="42"/>
      <c r="F58" s="42"/>
      <c r="G58" s="42"/>
      <c r="H58" s="42"/>
      <c r="I58" s="42"/>
      <c r="J58" s="42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9.5" customHeight="1">
      <c r="A59" s="13"/>
      <c r="B59" s="41"/>
      <c r="C59" s="42"/>
      <c r="D59" s="42"/>
      <c r="E59" s="42"/>
      <c r="F59" s="42"/>
      <c r="G59" s="42"/>
      <c r="H59" s="42"/>
      <c r="I59" s="42"/>
      <c r="J59" s="42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9.5" customHeight="1">
      <c r="A60" s="13"/>
      <c r="B60" s="41"/>
      <c r="C60" s="42"/>
      <c r="D60" s="42"/>
      <c r="E60" s="42"/>
      <c r="F60" s="42"/>
      <c r="G60" s="42"/>
      <c r="H60" s="42"/>
      <c r="I60" s="42"/>
      <c r="J60" s="42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9.5" customHeight="1">
      <c r="A61" s="13"/>
      <c r="B61" s="41"/>
      <c r="C61" s="42"/>
      <c r="D61" s="42"/>
      <c r="E61" s="42"/>
      <c r="F61" s="42"/>
      <c r="G61" s="42"/>
      <c r="H61" s="42"/>
      <c r="I61" s="42"/>
      <c r="J61" s="42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9.5" customHeight="1">
      <c r="A62" s="13"/>
      <c r="B62" s="41"/>
      <c r="C62" s="42"/>
      <c r="D62" s="42"/>
      <c r="E62" s="42"/>
      <c r="F62" s="42"/>
      <c r="G62" s="42"/>
      <c r="H62" s="42"/>
      <c r="I62" s="42"/>
      <c r="J62" s="42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9.5" customHeight="1">
      <c r="A63" s="13"/>
      <c r="B63" s="41"/>
      <c r="C63" s="42"/>
      <c r="D63" s="42"/>
      <c r="E63" s="42"/>
      <c r="F63" s="42"/>
      <c r="G63" s="42"/>
      <c r="H63" s="42"/>
      <c r="I63" s="42"/>
      <c r="J63" s="42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9.5" customHeight="1">
      <c r="A64" s="13"/>
      <c r="B64" s="41"/>
      <c r="C64" s="42"/>
      <c r="D64" s="42"/>
      <c r="E64" s="42"/>
      <c r="F64" s="42"/>
      <c r="G64" s="42"/>
      <c r="H64" s="42"/>
      <c r="I64" s="42"/>
      <c r="J64" s="42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9.5" customHeight="1">
      <c r="A65" s="13"/>
      <c r="B65" s="41"/>
      <c r="C65" s="42"/>
      <c r="D65" s="42"/>
      <c r="E65" s="42"/>
      <c r="F65" s="42"/>
      <c r="G65" s="42"/>
      <c r="H65" s="42"/>
      <c r="I65" s="42"/>
      <c r="J65" s="42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9.5" customHeight="1">
      <c r="A66" s="13"/>
      <c r="B66" s="41"/>
      <c r="C66" s="42"/>
      <c r="D66" s="42"/>
      <c r="E66" s="42"/>
      <c r="F66" s="42"/>
      <c r="G66" s="42"/>
      <c r="H66" s="42"/>
      <c r="I66" s="42"/>
      <c r="J66" s="42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9.5" customHeight="1">
      <c r="A67" s="13"/>
      <c r="B67" s="41"/>
      <c r="C67" s="42"/>
      <c r="D67" s="42"/>
      <c r="E67" s="42"/>
      <c r="F67" s="42"/>
      <c r="G67" s="42"/>
      <c r="H67" s="42"/>
      <c r="I67" s="42"/>
      <c r="J67" s="42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9.5" customHeight="1">
      <c r="A68" s="13"/>
      <c r="B68" s="41"/>
      <c r="C68" s="42"/>
      <c r="D68" s="42"/>
      <c r="E68" s="42"/>
      <c r="F68" s="42"/>
      <c r="G68" s="42"/>
      <c r="H68" s="42"/>
      <c r="I68" s="42"/>
      <c r="J68" s="42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9.5" customHeight="1">
      <c r="A69" s="13"/>
      <c r="B69" s="41"/>
      <c r="C69" s="42"/>
      <c r="D69" s="42"/>
      <c r="E69" s="42"/>
      <c r="F69" s="42"/>
      <c r="G69" s="42"/>
      <c r="H69" s="42"/>
      <c r="I69" s="42"/>
      <c r="J69" s="42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9.5" customHeight="1">
      <c r="A70" s="13"/>
      <c r="B70" s="41"/>
      <c r="C70" s="42"/>
      <c r="D70" s="42"/>
      <c r="E70" s="42"/>
      <c r="F70" s="42"/>
      <c r="G70" s="42"/>
      <c r="H70" s="42"/>
      <c r="I70" s="42"/>
      <c r="J70" s="42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9.5" customHeight="1">
      <c r="A71" s="13"/>
      <c r="B71" s="41"/>
      <c r="C71" s="42"/>
      <c r="D71" s="42"/>
      <c r="E71" s="42"/>
      <c r="F71" s="42"/>
      <c r="G71" s="42"/>
      <c r="H71" s="42"/>
      <c r="I71" s="42"/>
      <c r="J71" s="4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9.5" customHeight="1">
      <c r="A72" s="13"/>
      <c r="B72" s="41"/>
      <c r="C72" s="42"/>
      <c r="D72" s="42"/>
      <c r="E72" s="42"/>
      <c r="F72" s="42"/>
      <c r="G72" s="42"/>
      <c r="H72" s="42"/>
      <c r="I72" s="42"/>
      <c r="J72" s="42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9.5" customHeight="1">
      <c r="A73" s="13"/>
      <c r="B73" s="41"/>
      <c r="C73" s="42"/>
      <c r="D73" s="42"/>
      <c r="E73" s="42"/>
      <c r="F73" s="42"/>
      <c r="G73" s="42"/>
      <c r="H73" s="42"/>
      <c r="I73" s="42"/>
      <c r="J73" s="42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9.5" customHeight="1">
      <c r="A74" s="13"/>
      <c r="B74" s="41"/>
      <c r="C74" s="42"/>
      <c r="D74" s="42"/>
      <c r="E74" s="42"/>
      <c r="F74" s="42"/>
      <c r="G74" s="42"/>
      <c r="H74" s="42"/>
      <c r="I74" s="42"/>
      <c r="J74" s="42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9.5" customHeight="1">
      <c r="A75" s="13"/>
      <c r="B75" s="41"/>
      <c r="C75" s="42"/>
      <c r="D75" s="42"/>
      <c r="E75" s="42"/>
      <c r="F75" s="42"/>
      <c r="G75" s="42"/>
      <c r="H75" s="42"/>
      <c r="I75" s="42"/>
      <c r="J75" s="42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9.5" customHeight="1">
      <c r="A76" s="13"/>
      <c r="B76" s="41"/>
      <c r="C76" s="42"/>
      <c r="D76" s="42"/>
      <c r="E76" s="42"/>
      <c r="F76" s="42"/>
      <c r="G76" s="42"/>
      <c r="H76" s="42"/>
      <c r="I76" s="42"/>
      <c r="J76" s="42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9.5" customHeight="1">
      <c r="A77" s="13"/>
      <c r="B77" s="41"/>
      <c r="C77" s="42"/>
      <c r="D77" s="42"/>
      <c r="E77" s="42"/>
      <c r="F77" s="42"/>
      <c r="G77" s="42"/>
      <c r="H77" s="42"/>
      <c r="I77" s="42"/>
      <c r="J77" s="42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9.5" customHeight="1">
      <c r="A78" s="13"/>
      <c r="B78" s="41"/>
      <c r="C78" s="42"/>
      <c r="D78" s="42"/>
      <c r="E78" s="42"/>
      <c r="F78" s="42"/>
      <c r="G78" s="42"/>
      <c r="H78" s="42"/>
      <c r="I78" s="42"/>
      <c r="J78" s="42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9.5" customHeight="1">
      <c r="A79" s="13"/>
      <c r="B79" s="41"/>
      <c r="C79" s="42"/>
      <c r="D79" s="42"/>
      <c r="E79" s="42"/>
      <c r="F79" s="42"/>
      <c r="G79" s="42"/>
      <c r="H79" s="42"/>
      <c r="I79" s="42"/>
      <c r="J79" s="42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9.5" customHeight="1">
      <c r="A80" s="13"/>
      <c r="B80" s="41"/>
      <c r="C80" s="42"/>
      <c r="D80" s="42"/>
      <c r="E80" s="42"/>
      <c r="F80" s="42"/>
      <c r="G80" s="42"/>
      <c r="H80" s="42"/>
      <c r="I80" s="42"/>
      <c r="J80" s="42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9.5" customHeight="1">
      <c r="A81" s="13"/>
      <c r="B81" s="41"/>
      <c r="C81" s="42"/>
      <c r="D81" s="42"/>
      <c r="E81" s="42"/>
      <c r="F81" s="42"/>
      <c r="G81" s="42"/>
      <c r="H81" s="42"/>
      <c r="I81" s="42"/>
      <c r="J81" s="42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9.5" customHeight="1">
      <c r="A82" s="13"/>
      <c r="B82" s="41"/>
      <c r="C82" s="42"/>
      <c r="D82" s="42"/>
      <c r="E82" s="42"/>
      <c r="F82" s="42"/>
      <c r="G82" s="42"/>
      <c r="H82" s="42"/>
      <c r="I82" s="42"/>
      <c r="J82" s="42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9.5" customHeight="1">
      <c r="A83" s="13"/>
      <c r="B83" s="41"/>
      <c r="C83" s="42"/>
      <c r="D83" s="42"/>
      <c r="E83" s="42"/>
      <c r="F83" s="42"/>
      <c r="G83" s="42"/>
      <c r="H83" s="42"/>
      <c r="I83" s="42"/>
      <c r="J83" s="42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9.5" customHeight="1">
      <c r="A84" s="13"/>
      <c r="B84" s="41"/>
      <c r="C84" s="42"/>
      <c r="D84" s="42"/>
      <c r="E84" s="42"/>
      <c r="F84" s="42"/>
      <c r="G84" s="42"/>
      <c r="H84" s="42"/>
      <c r="I84" s="42"/>
      <c r="J84" s="42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9.5" customHeight="1">
      <c r="A85" s="13"/>
      <c r="B85" s="41"/>
      <c r="C85" s="42"/>
      <c r="D85" s="42"/>
      <c r="E85" s="42"/>
      <c r="F85" s="42"/>
      <c r="G85" s="42"/>
      <c r="H85" s="42"/>
      <c r="I85" s="42"/>
      <c r="J85" s="42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9.5" customHeight="1">
      <c r="A86" s="13"/>
      <c r="B86" s="41"/>
      <c r="C86" s="42"/>
      <c r="D86" s="42"/>
      <c r="E86" s="42"/>
      <c r="F86" s="42"/>
      <c r="G86" s="42"/>
      <c r="H86" s="42"/>
      <c r="I86" s="42"/>
      <c r="J86" s="42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9.5" customHeight="1">
      <c r="A87" s="13"/>
      <c r="B87" s="41"/>
      <c r="C87" s="42"/>
      <c r="D87" s="42"/>
      <c r="E87" s="42"/>
      <c r="F87" s="42"/>
      <c r="G87" s="42"/>
      <c r="H87" s="42"/>
      <c r="I87" s="42"/>
      <c r="J87" s="42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9.5" customHeight="1">
      <c r="A88" s="13"/>
      <c r="B88" s="41"/>
      <c r="C88" s="42"/>
      <c r="D88" s="42"/>
      <c r="E88" s="42"/>
      <c r="F88" s="42"/>
      <c r="G88" s="42"/>
      <c r="H88" s="42"/>
      <c r="I88" s="42"/>
      <c r="J88" s="42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9.5" customHeight="1">
      <c r="A89" s="13"/>
      <c r="B89" s="41"/>
      <c r="C89" s="42"/>
      <c r="D89" s="42"/>
      <c r="E89" s="42"/>
      <c r="F89" s="42"/>
      <c r="G89" s="42"/>
      <c r="H89" s="42"/>
      <c r="I89" s="42"/>
      <c r="J89" s="42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9.5" customHeight="1">
      <c r="A90" s="13"/>
      <c r="B90" s="41"/>
      <c r="C90" s="42"/>
      <c r="D90" s="42"/>
      <c r="E90" s="42"/>
      <c r="F90" s="42"/>
      <c r="G90" s="42"/>
      <c r="H90" s="42"/>
      <c r="I90" s="42"/>
      <c r="J90" s="42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9.5" customHeight="1">
      <c r="A91" s="13"/>
      <c r="B91" s="41"/>
      <c r="C91" s="42"/>
      <c r="D91" s="42"/>
      <c r="E91" s="42"/>
      <c r="F91" s="42"/>
      <c r="G91" s="42"/>
      <c r="H91" s="42"/>
      <c r="I91" s="42"/>
      <c r="J91" s="42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9.5" customHeight="1">
      <c r="A92" s="13"/>
      <c r="B92" s="41"/>
      <c r="C92" s="42"/>
      <c r="D92" s="42"/>
      <c r="E92" s="42"/>
      <c r="F92" s="42"/>
      <c r="G92" s="42"/>
      <c r="H92" s="42"/>
      <c r="I92" s="42"/>
      <c r="J92" s="42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9.5" customHeight="1">
      <c r="A93" s="13"/>
      <c r="B93" s="41"/>
      <c r="C93" s="42"/>
      <c r="D93" s="42"/>
      <c r="E93" s="42"/>
      <c r="F93" s="42"/>
      <c r="G93" s="42"/>
      <c r="H93" s="42"/>
      <c r="I93" s="42"/>
      <c r="J93" s="42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9.5" customHeight="1">
      <c r="A94" s="13"/>
      <c r="B94" s="41"/>
      <c r="C94" s="42"/>
      <c r="D94" s="42"/>
      <c r="E94" s="42"/>
      <c r="F94" s="42"/>
      <c r="G94" s="42"/>
      <c r="H94" s="42"/>
      <c r="I94" s="42"/>
      <c r="J94" s="42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9.5" customHeight="1">
      <c r="A95" s="13"/>
      <c r="B95" s="41"/>
      <c r="C95" s="42"/>
      <c r="D95" s="42"/>
      <c r="E95" s="42"/>
      <c r="F95" s="42"/>
      <c r="G95" s="42"/>
      <c r="H95" s="42"/>
      <c r="I95" s="42"/>
      <c r="J95" s="42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9.5" customHeight="1">
      <c r="A96" s="13"/>
      <c r="B96" s="41"/>
      <c r="C96" s="42"/>
      <c r="D96" s="42"/>
      <c r="E96" s="42"/>
      <c r="F96" s="42"/>
      <c r="G96" s="42"/>
      <c r="H96" s="42"/>
      <c r="I96" s="42"/>
      <c r="J96" s="42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9.5" customHeight="1">
      <c r="A97" s="13"/>
      <c r="B97" s="41"/>
      <c r="C97" s="42"/>
      <c r="D97" s="42"/>
      <c r="E97" s="42"/>
      <c r="F97" s="42"/>
      <c r="G97" s="42"/>
      <c r="H97" s="42"/>
      <c r="I97" s="42"/>
      <c r="J97" s="42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9.5" customHeight="1">
      <c r="A98" s="13"/>
      <c r="B98" s="41"/>
      <c r="C98" s="42"/>
      <c r="D98" s="42"/>
      <c r="E98" s="42"/>
      <c r="F98" s="42"/>
      <c r="G98" s="42"/>
      <c r="H98" s="42"/>
      <c r="I98" s="42"/>
      <c r="J98" s="42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9.5" customHeight="1">
      <c r="A99" s="13"/>
      <c r="B99" s="41"/>
      <c r="C99" s="42"/>
      <c r="D99" s="42"/>
      <c r="E99" s="42"/>
      <c r="F99" s="42"/>
      <c r="G99" s="42"/>
      <c r="H99" s="42"/>
      <c r="I99" s="42"/>
      <c r="J99" s="42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9.5" customHeight="1">
      <c r="A100" s="13"/>
      <c r="B100" s="41"/>
      <c r="C100" s="42"/>
      <c r="D100" s="42"/>
      <c r="E100" s="42"/>
      <c r="F100" s="42"/>
      <c r="G100" s="42"/>
      <c r="H100" s="42"/>
      <c r="I100" s="42"/>
      <c r="J100" s="42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9.5" customHeight="1">
      <c r="A101" s="13"/>
      <c r="B101" s="41"/>
      <c r="C101" s="42"/>
      <c r="D101" s="42"/>
      <c r="E101" s="42"/>
      <c r="F101" s="42"/>
      <c r="G101" s="42"/>
      <c r="H101" s="42"/>
      <c r="I101" s="42"/>
      <c r="J101" s="42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9.5" customHeight="1">
      <c r="A102" s="13"/>
      <c r="B102" s="41"/>
      <c r="C102" s="42"/>
      <c r="D102" s="42"/>
      <c r="E102" s="42"/>
      <c r="F102" s="42"/>
      <c r="G102" s="42"/>
      <c r="H102" s="42"/>
      <c r="I102" s="42"/>
      <c r="J102" s="42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9.5" customHeight="1">
      <c r="A103" s="13"/>
      <c r="B103" s="41"/>
      <c r="C103" s="42"/>
      <c r="D103" s="42"/>
      <c r="E103" s="42"/>
      <c r="F103" s="42"/>
      <c r="G103" s="42"/>
      <c r="H103" s="42"/>
      <c r="I103" s="42"/>
      <c r="J103" s="42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9.5" customHeight="1">
      <c r="A104" s="13"/>
      <c r="B104" s="41"/>
      <c r="C104" s="42"/>
      <c r="D104" s="42"/>
      <c r="E104" s="42"/>
      <c r="F104" s="42"/>
      <c r="G104" s="42"/>
      <c r="H104" s="42"/>
      <c r="I104" s="42"/>
      <c r="J104" s="42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9.5" customHeight="1">
      <c r="A105" s="13"/>
      <c r="B105" s="41"/>
      <c r="C105" s="42"/>
      <c r="D105" s="42"/>
      <c r="E105" s="42"/>
      <c r="F105" s="42"/>
      <c r="G105" s="42"/>
      <c r="H105" s="42"/>
      <c r="I105" s="42"/>
      <c r="J105" s="42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9.5" customHeight="1">
      <c r="A106" s="13"/>
      <c r="B106" s="41"/>
      <c r="C106" s="42"/>
      <c r="D106" s="42"/>
      <c r="E106" s="42"/>
      <c r="F106" s="42"/>
      <c r="G106" s="42"/>
      <c r="H106" s="42"/>
      <c r="I106" s="42"/>
      <c r="J106" s="42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9.5" customHeight="1">
      <c r="A107" s="13"/>
      <c r="B107" s="41"/>
      <c r="C107" s="42"/>
      <c r="D107" s="42"/>
      <c r="E107" s="42"/>
      <c r="F107" s="42"/>
      <c r="G107" s="42"/>
      <c r="H107" s="42"/>
      <c r="I107" s="42"/>
      <c r="J107" s="42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9.5" customHeight="1">
      <c r="A108" s="13"/>
      <c r="B108" s="41"/>
      <c r="C108" s="42"/>
      <c r="D108" s="42"/>
      <c r="E108" s="42"/>
      <c r="F108" s="42"/>
      <c r="G108" s="42"/>
      <c r="H108" s="42"/>
      <c r="I108" s="42"/>
      <c r="J108" s="42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9.5" customHeight="1">
      <c r="A109" s="13"/>
      <c r="B109" s="41"/>
      <c r="C109" s="42"/>
      <c r="D109" s="42"/>
      <c r="E109" s="42"/>
      <c r="F109" s="42"/>
      <c r="G109" s="42"/>
      <c r="H109" s="42"/>
      <c r="I109" s="42"/>
      <c r="J109" s="42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9.5" customHeight="1">
      <c r="A110" s="13"/>
      <c r="B110" s="41"/>
      <c r="C110" s="42"/>
      <c r="D110" s="42"/>
      <c r="E110" s="42"/>
      <c r="F110" s="42"/>
      <c r="G110" s="42"/>
      <c r="H110" s="42"/>
      <c r="I110" s="42"/>
      <c r="J110" s="42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9.5" customHeight="1">
      <c r="A111" s="13"/>
      <c r="B111" s="41"/>
      <c r="C111" s="42"/>
      <c r="D111" s="42"/>
      <c r="E111" s="42"/>
      <c r="F111" s="42"/>
      <c r="G111" s="42"/>
      <c r="H111" s="42"/>
      <c r="I111" s="42"/>
      <c r="J111" s="42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9.5" customHeight="1">
      <c r="A112" s="13"/>
      <c r="B112" s="41"/>
      <c r="C112" s="42"/>
      <c r="D112" s="42"/>
      <c r="E112" s="42"/>
      <c r="F112" s="42"/>
      <c r="G112" s="42"/>
      <c r="H112" s="42"/>
      <c r="I112" s="42"/>
      <c r="J112" s="42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9.5" customHeight="1">
      <c r="A113" s="13"/>
      <c r="B113" s="41"/>
      <c r="C113" s="42"/>
      <c r="D113" s="42"/>
      <c r="E113" s="42"/>
      <c r="F113" s="42"/>
      <c r="G113" s="42"/>
      <c r="H113" s="42"/>
      <c r="I113" s="42"/>
      <c r="J113" s="42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9.5" customHeight="1">
      <c r="A114" s="13"/>
      <c r="B114" s="41"/>
      <c r="C114" s="42"/>
      <c r="D114" s="42"/>
      <c r="E114" s="42"/>
      <c r="F114" s="42"/>
      <c r="G114" s="42"/>
      <c r="H114" s="42"/>
      <c r="I114" s="42"/>
      <c r="J114" s="42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9.5" customHeight="1">
      <c r="A115" s="13"/>
      <c r="B115" s="41"/>
      <c r="C115" s="42"/>
      <c r="D115" s="42"/>
      <c r="E115" s="42"/>
      <c r="F115" s="42"/>
      <c r="G115" s="42"/>
      <c r="H115" s="42"/>
      <c r="I115" s="42"/>
      <c r="J115" s="42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9.5" customHeight="1">
      <c r="A116" s="13"/>
      <c r="B116" s="41"/>
      <c r="C116" s="42"/>
      <c r="D116" s="42"/>
      <c r="E116" s="42"/>
      <c r="F116" s="42"/>
      <c r="G116" s="42"/>
      <c r="H116" s="42"/>
      <c r="I116" s="42"/>
      <c r="J116" s="42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9.5" customHeight="1">
      <c r="A117" s="13"/>
      <c r="B117" s="41"/>
      <c r="C117" s="42"/>
      <c r="D117" s="42"/>
      <c r="E117" s="42"/>
      <c r="F117" s="42"/>
      <c r="G117" s="42"/>
      <c r="H117" s="42"/>
      <c r="I117" s="42"/>
      <c r="J117" s="42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9.5" customHeight="1">
      <c r="A118" s="13"/>
      <c r="B118" s="41"/>
      <c r="C118" s="42"/>
      <c r="D118" s="42"/>
      <c r="E118" s="42"/>
      <c r="F118" s="42"/>
      <c r="G118" s="42"/>
      <c r="H118" s="42"/>
      <c r="I118" s="42"/>
      <c r="J118" s="42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9.5" customHeight="1">
      <c r="A119" s="13"/>
      <c r="B119" s="41"/>
      <c r="C119" s="42"/>
      <c r="D119" s="42"/>
      <c r="E119" s="42"/>
      <c r="F119" s="42"/>
      <c r="G119" s="42"/>
      <c r="H119" s="42"/>
      <c r="I119" s="42"/>
      <c r="J119" s="42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9.5" customHeight="1">
      <c r="A120" s="13"/>
      <c r="B120" s="41"/>
      <c r="C120" s="42"/>
      <c r="D120" s="42"/>
      <c r="E120" s="42"/>
      <c r="F120" s="42"/>
      <c r="G120" s="42"/>
      <c r="H120" s="42"/>
      <c r="I120" s="42"/>
      <c r="J120" s="42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9.5" customHeight="1">
      <c r="A121" s="13"/>
      <c r="B121" s="41"/>
      <c r="C121" s="42"/>
      <c r="D121" s="42"/>
      <c r="E121" s="42"/>
      <c r="F121" s="42"/>
      <c r="G121" s="42"/>
      <c r="H121" s="42"/>
      <c r="I121" s="42"/>
      <c r="J121" s="42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9.5" customHeight="1">
      <c r="A122" s="13"/>
      <c r="B122" s="41"/>
      <c r="C122" s="42"/>
      <c r="D122" s="42"/>
      <c r="E122" s="42"/>
      <c r="F122" s="42"/>
      <c r="G122" s="42"/>
      <c r="H122" s="42"/>
      <c r="I122" s="42"/>
      <c r="J122" s="42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9.5" customHeight="1">
      <c r="A123" s="13"/>
      <c r="B123" s="41"/>
      <c r="C123" s="42"/>
      <c r="D123" s="42"/>
      <c r="E123" s="42"/>
      <c r="F123" s="42"/>
      <c r="G123" s="42"/>
      <c r="H123" s="42"/>
      <c r="I123" s="42"/>
      <c r="J123" s="42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9.5" customHeight="1">
      <c r="A124" s="13"/>
      <c r="B124" s="41"/>
      <c r="C124" s="42"/>
      <c r="D124" s="42"/>
      <c r="E124" s="42"/>
      <c r="F124" s="42"/>
      <c r="G124" s="42"/>
      <c r="H124" s="42"/>
      <c r="I124" s="42"/>
      <c r="J124" s="42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9.5" customHeight="1">
      <c r="A125" s="13"/>
      <c r="B125" s="41"/>
      <c r="C125" s="42"/>
      <c r="D125" s="42"/>
      <c r="E125" s="42"/>
      <c r="F125" s="42"/>
      <c r="G125" s="42"/>
      <c r="H125" s="42"/>
      <c r="I125" s="42"/>
      <c r="J125" s="42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9.5" customHeight="1">
      <c r="A126" s="13"/>
      <c r="B126" s="41"/>
      <c r="C126" s="42"/>
      <c r="D126" s="42"/>
      <c r="E126" s="42"/>
      <c r="F126" s="42"/>
      <c r="G126" s="42"/>
      <c r="H126" s="42"/>
      <c r="I126" s="42"/>
      <c r="J126" s="42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9.5" customHeight="1">
      <c r="A127" s="13"/>
      <c r="B127" s="41"/>
      <c r="C127" s="42"/>
      <c r="D127" s="42"/>
      <c r="E127" s="42"/>
      <c r="F127" s="42"/>
      <c r="G127" s="42"/>
      <c r="H127" s="42"/>
      <c r="I127" s="42"/>
      <c r="J127" s="42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9.5" customHeight="1">
      <c r="A128" s="13"/>
      <c r="B128" s="41"/>
      <c r="C128" s="42"/>
      <c r="D128" s="42"/>
      <c r="E128" s="42"/>
      <c r="F128" s="42"/>
      <c r="G128" s="42"/>
      <c r="H128" s="42"/>
      <c r="I128" s="42"/>
      <c r="J128" s="42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9.5" customHeight="1">
      <c r="A129" s="13"/>
      <c r="B129" s="41"/>
      <c r="C129" s="42"/>
      <c r="D129" s="42"/>
      <c r="E129" s="42"/>
      <c r="F129" s="42"/>
      <c r="G129" s="42"/>
      <c r="H129" s="42"/>
      <c r="I129" s="42"/>
      <c r="J129" s="42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9.5" customHeight="1">
      <c r="A130" s="13"/>
      <c r="B130" s="41"/>
      <c r="C130" s="42"/>
      <c r="D130" s="42"/>
      <c r="E130" s="42"/>
      <c r="F130" s="42"/>
      <c r="G130" s="42"/>
      <c r="H130" s="42"/>
      <c r="I130" s="42"/>
      <c r="J130" s="42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9.5" customHeight="1">
      <c r="A131" s="13"/>
      <c r="B131" s="41"/>
      <c r="C131" s="42"/>
      <c r="D131" s="42"/>
      <c r="E131" s="42"/>
      <c r="F131" s="42"/>
      <c r="G131" s="42"/>
      <c r="H131" s="42"/>
      <c r="I131" s="42"/>
      <c r="J131" s="42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9.5" customHeight="1">
      <c r="A132" s="13"/>
      <c r="B132" s="41"/>
      <c r="C132" s="42"/>
      <c r="D132" s="42"/>
      <c r="E132" s="42"/>
      <c r="F132" s="42"/>
      <c r="G132" s="42"/>
      <c r="H132" s="42"/>
      <c r="I132" s="42"/>
      <c r="J132" s="42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9.5" customHeight="1">
      <c r="A133" s="13"/>
      <c r="B133" s="41"/>
      <c r="C133" s="42"/>
      <c r="D133" s="42"/>
      <c r="E133" s="42"/>
      <c r="F133" s="42"/>
      <c r="G133" s="42"/>
      <c r="H133" s="42"/>
      <c r="I133" s="42"/>
      <c r="J133" s="42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9.5" customHeight="1">
      <c r="A134" s="13"/>
      <c r="B134" s="41"/>
      <c r="C134" s="42"/>
      <c r="D134" s="42"/>
      <c r="E134" s="42"/>
      <c r="F134" s="42"/>
      <c r="G134" s="42"/>
      <c r="H134" s="42"/>
      <c r="I134" s="42"/>
      <c r="J134" s="42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9.5" customHeight="1">
      <c r="A135" s="13"/>
      <c r="B135" s="41"/>
      <c r="C135" s="42"/>
      <c r="D135" s="42"/>
      <c r="E135" s="42"/>
      <c r="F135" s="42"/>
      <c r="G135" s="42"/>
      <c r="H135" s="42"/>
      <c r="I135" s="42"/>
      <c r="J135" s="42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9.5" customHeight="1">
      <c r="A136" s="13"/>
      <c r="B136" s="41"/>
      <c r="C136" s="42"/>
      <c r="D136" s="42"/>
      <c r="E136" s="42"/>
      <c r="F136" s="42"/>
      <c r="G136" s="42"/>
      <c r="H136" s="42"/>
      <c r="I136" s="42"/>
      <c r="J136" s="42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9.5" customHeight="1">
      <c r="A137" s="13"/>
      <c r="B137" s="41"/>
      <c r="C137" s="42"/>
      <c r="D137" s="42"/>
      <c r="E137" s="42"/>
      <c r="F137" s="42"/>
      <c r="G137" s="42"/>
      <c r="H137" s="42"/>
      <c r="I137" s="42"/>
      <c r="J137" s="42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9.5" customHeight="1">
      <c r="A138" s="13"/>
      <c r="B138" s="41"/>
      <c r="C138" s="42"/>
      <c r="D138" s="42"/>
      <c r="E138" s="42"/>
      <c r="F138" s="42"/>
      <c r="G138" s="42"/>
      <c r="H138" s="42"/>
      <c r="I138" s="42"/>
      <c r="J138" s="42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9.5" customHeight="1">
      <c r="A139" s="13"/>
      <c r="B139" s="41"/>
      <c r="C139" s="42"/>
      <c r="D139" s="42"/>
      <c r="E139" s="42"/>
      <c r="F139" s="42"/>
      <c r="G139" s="42"/>
      <c r="H139" s="42"/>
      <c r="I139" s="42"/>
      <c r="J139" s="42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9.5" customHeight="1">
      <c r="A140" s="13"/>
      <c r="B140" s="41"/>
      <c r="C140" s="42"/>
      <c r="D140" s="42"/>
      <c r="E140" s="42"/>
      <c r="F140" s="42"/>
      <c r="G140" s="42"/>
      <c r="H140" s="42"/>
      <c r="I140" s="42"/>
      <c r="J140" s="42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9.5" customHeight="1">
      <c r="A141" s="13"/>
      <c r="B141" s="41"/>
      <c r="C141" s="42"/>
      <c r="D141" s="42"/>
      <c r="E141" s="42"/>
      <c r="F141" s="42"/>
      <c r="G141" s="42"/>
      <c r="H141" s="42"/>
      <c r="I141" s="42"/>
      <c r="J141" s="42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9.5" customHeight="1">
      <c r="A142" s="13"/>
      <c r="B142" s="41"/>
      <c r="C142" s="42"/>
      <c r="D142" s="42"/>
      <c r="E142" s="42"/>
      <c r="F142" s="42"/>
      <c r="G142" s="42"/>
      <c r="H142" s="42"/>
      <c r="I142" s="42"/>
      <c r="J142" s="42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9.5" customHeight="1">
      <c r="A143" s="13"/>
      <c r="B143" s="41"/>
      <c r="C143" s="42"/>
      <c r="D143" s="42"/>
      <c r="E143" s="42"/>
      <c r="F143" s="42"/>
      <c r="G143" s="42"/>
      <c r="H143" s="42"/>
      <c r="I143" s="42"/>
      <c r="J143" s="42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9.5" customHeight="1">
      <c r="A144" s="13"/>
      <c r="B144" s="41"/>
      <c r="C144" s="42"/>
      <c r="D144" s="42"/>
      <c r="E144" s="42"/>
      <c r="F144" s="42"/>
      <c r="G144" s="42"/>
      <c r="H144" s="42"/>
      <c r="I144" s="42"/>
      <c r="J144" s="42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9.5" customHeight="1">
      <c r="A145" s="13"/>
      <c r="B145" s="41"/>
      <c r="C145" s="42"/>
      <c r="D145" s="42"/>
      <c r="E145" s="42"/>
      <c r="F145" s="42"/>
      <c r="G145" s="42"/>
      <c r="H145" s="42"/>
      <c r="I145" s="42"/>
      <c r="J145" s="42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9.5" customHeight="1">
      <c r="A146" s="13"/>
      <c r="B146" s="41"/>
      <c r="C146" s="42"/>
      <c r="D146" s="42"/>
      <c r="E146" s="42"/>
      <c r="F146" s="42"/>
      <c r="G146" s="42"/>
      <c r="H146" s="42"/>
      <c r="I146" s="42"/>
      <c r="J146" s="42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9.5" customHeight="1">
      <c r="A147" s="13"/>
      <c r="B147" s="41"/>
      <c r="C147" s="42"/>
      <c r="D147" s="42"/>
      <c r="E147" s="42"/>
      <c r="F147" s="42"/>
      <c r="G147" s="42"/>
      <c r="H147" s="42"/>
      <c r="I147" s="42"/>
      <c r="J147" s="42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9.5" customHeight="1">
      <c r="A148" s="13"/>
      <c r="B148" s="41"/>
      <c r="C148" s="42"/>
      <c r="D148" s="42"/>
      <c r="E148" s="42"/>
      <c r="F148" s="42"/>
      <c r="G148" s="42"/>
      <c r="H148" s="42"/>
      <c r="I148" s="42"/>
      <c r="J148" s="42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9.5" customHeight="1">
      <c r="A149" s="13"/>
      <c r="B149" s="41"/>
      <c r="C149" s="42"/>
      <c r="D149" s="42"/>
      <c r="E149" s="42"/>
      <c r="F149" s="42"/>
      <c r="G149" s="42"/>
      <c r="H149" s="42"/>
      <c r="I149" s="42"/>
      <c r="J149" s="42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9.5" customHeight="1">
      <c r="A150" s="13"/>
      <c r="B150" s="41"/>
      <c r="C150" s="42"/>
      <c r="D150" s="42"/>
      <c r="E150" s="42"/>
      <c r="F150" s="42"/>
      <c r="G150" s="42"/>
      <c r="H150" s="42"/>
      <c r="I150" s="42"/>
      <c r="J150" s="42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9.5" customHeight="1">
      <c r="A151" s="13"/>
      <c r="B151" s="41"/>
      <c r="C151" s="42"/>
      <c r="D151" s="42"/>
      <c r="E151" s="42"/>
      <c r="F151" s="42"/>
      <c r="G151" s="42"/>
      <c r="H151" s="42"/>
      <c r="I151" s="42"/>
      <c r="J151" s="42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9.5" customHeight="1">
      <c r="A152" s="13"/>
      <c r="B152" s="41"/>
      <c r="C152" s="42"/>
      <c r="D152" s="42"/>
      <c r="E152" s="42"/>
      <c r="F152" s="42"/>
      <c r="G152" s="42"/>
      <c r="H152" s="42"/>
      <c r="I152" s="42"/>
      <c r="J152" s="42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9.5" customHeight="1">
      <c r="A153" s="13"/>
      <c r="B153" s="41"/>
      <c r="C153" s="42"/>
      <c r="D153" s="42"/>
      <c r="E153" s="42"/>
      <c r="F153" s="42"/>
      <c r="G153" s="42"/>
      <c r="H153" s="42"/>
      <c r="I153" s="42"/>
      <c r="J153" s="42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9.5" customHeight="1">
      <c r="A154" s="13"/>
      <c r="B154" s="41"/>
      <c r="C154" s="42"/>
      <c r="D154" s="42"/>
      <c r="E154" s="42"/>
      <c r="F154" s="42"/>
      <c r="G154" s="42"/>
      <c r="H154" s="42"/>
      <c r="I154" s="42"/>
      <c r="J154" s="42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9.5" customHeight="1">
      <c r="A155" s="13"/>
      <c r="B155" s="41"/>
      <c r="C155" s="42"/>
      <c r="D155" s="42"/>
      <c r="E155" s="42"/>
      <c r="F155" s="42"/>
      <c r="G155" s="42"/>
      <c r="H155" s="42"/>
      <c r="I155" s="42"/>
      <c r="J155" s="42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9.5" customHeight="1">
      <c r="A156" s="13"/>
      <c r="B156" s="41"/>
      <c r="C156" s="42"/>
      <c r="D156" s="42"/>
      <c r="E156" s="42"/>
      <c r="F156" s="42"/>
      <c r="G156" s="42"/>
      <c r="H156" s="42"/>
      <c r="I156" s="42"/>
      <c r="J156" s="42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9.5" customHeight="1">
      <c r="A157" s="13"/>
      <c r="B157" s="41"/>
      <c r="C157" s="42"/>
      <c r="D157" s="42"/>
      <c r="E157" s="42"/>
      <c r="F157" s="42"/>
      <c r="G157" s="42"/>
      <c r="H157" s="42"/>
      <c r="I157" s="42"/>
      <c r="J157" s="42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9.5" customHeight="1">
      <c r="A158" s="13"/>
      <c r="B158" s="41"/>
      <c r="C158" s="42"/>
      <c r="D158" s="42"/>
      <c r="E158" s="42"/>
      <c r="F158" s="42"/>
      <c r="G158" s="42"/>
      <c r="H158" s="42"/>
      <c r="I158" s="42"/>
      <c r="J158" s="42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9.5" customHeight="1">
      <c r="A159" s="13"/>
      <c r="B159" s="41"/>
      <c r="C159" s="42"/>
      <c r="D159" s="42"/>
      <c r="E159" s="42"/>
      <c r="F159" s="42"/>
      <c r="G159" s="42"/>
      <c r="H159" s="42"/>
      <c r="I159" s="42"/>
      <c r="J159" s="42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9.5" customHeight="1">
      <c r="A160" s="13"/>
      <c r="B160" s="41"/>
      <c r="C160" s="42"/>
      <c r="D160" s="42"/>
      <c r="E160" s="42"/>
      <c r="F160" s="42"/>
      <c r="G160" s="42"/>
      <c r="H160" s="42"/>
      <c r="I160" s="42"/>
      <c r="J160" s="42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9.5" customHeight="1">
      <c r="A161" s="13"/>
      <c r="B161" s="41"/>
      <c r="C161" s="42"/>
      <c r="D161" s="42"/>
      <c r="E161" s="42"/>
      <c r="F161" s="42"/>
      <c r="G161" s="42"/>
      <c r="H161" s="42"/>
      <c r="I161" s="42"/>
      <c r="J161" s="42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9.5" customHeight="1">
      <c r="A162" s="13"/>
      <c r="B162" s="41"/>
      <c r="C162" s="42"/>
      <c r="D162" s="42"/>
      <c r="E162" s="42"/>
      <c r="F162" s="42"/>
      <c r="G162" s="42"/>
      <c r="H162" s="42"/>
      <c r="I162" s="42"/>
      <c r="J162" s="42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9.5" customHeight="1">
      <c r="A163" s="13"/>
      <c r="B163" s="41"/>
      <c r="C163" s="42"/>
      <c r="D163" s="42"/>
      <c r="E163" s="42"/>
      <c r="F163" s="42"/>
      <c r="G163" s="42"/>
      <c r="H163" s="42"/>
      <c r="I163" s="42"/>
      <c r="J163" s="42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9.5" customHeight="1">
      <c r="A164" s="13"/>
      <c r="B164" s="41"/>
      <c r="C164" s="42"/>
      <c r="D164" s="42"/>
      <c r="E164" s="42"/>
      <c r="F164" s="42"/>
      <c r="G164" s="42"/>
      <c r="H164" s="42"/>
      <c r="I164" s="42"/>
      <c r="J164" s="42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9.5" customHeight="1">
      <c r="A165" s="13"/>
      <c r="B165" s="41"/>
      <c r="C165" s="42"/>
      <c r="D165" s="42"/>
      <c r="E165" s="42"/>
      <c r="F165" s="42"/>
      <c r="G165" s="42"/>
      <c r="H165" s="42"/>
      <c r="I165" s="42"/>
      <c r="J165" s="42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9.5" customHeight="1">
      <c r="A166" s="13"/>
      <c r="B166" s="41"/>
      <c r="C166" s="42"/>
      <c r="D166" s="42"/>
      <c r="E166" s="42"/>
      <c r="F166" s="42"/>
      <c r="G166" s="42"/>
      <c r="H166" s="42"/>
      <c r="I166" s="42"/>
      <c r="J166" s="42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9.5" customHeight="1">
      <c r="A167" s="13"/>
      <c r="B167" s="41"/>
      <c r="C167" s="42"/>
      <c r="D167" s="42"/>
      <c r="E167" s="42"/>
      <c r="F167" s="42"/>
      <c r="G167" s="42"/>
      <c r="H167" s="42"/>
      <c r="I167" s="42"/>
      <c r="J167" s="42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9.5" customHeight="1">
      <c r="A168" s="13"/>
      <c r="B168" s="41"/>
      <c r="C168" s="42"/>
      <c r="D168" s="42"/>
      <c r="E168" s="42"/>
      <c r="F168" s="42"/>
      <c r="G168" s="42"/>
      <c r="H168" s="42"/>
      <c r="I168" s="42"/>
      <c r="J168" s="42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9.5" customHeight="1">
      <c r="A169" s="13"/>
      <c r="B169" s="41"/>
      <c r="C169" s="42"/>
      <c r="D169" s="42"/>
      <c r="E169" s="42"/>
      <c r="F169" s="42"/>
      <c r="G169" s="42"/>
      <c r="H169" s="42"/>
      <c r="I169" s="42"/>
      <c r="J169" s="42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9.5" customHeight="1">
      <c r="A170" s="13"/>
      <c r="B170" s="41"/>
      <c r="C170" s="42"/>
      <c r="D170" s="42"/>
      <c r="E170" s="42"/>
      <c r="F170" s="42"/>
      <c r="G170" s="42"/>
      <c r="H170" s="42"/>
      <c r="I170" s="42"/>
      <c r="J170" s="42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9.5" customHeight="1">
      <c r="A171" s="13"/>
      <c r="B171" s="41"/>
      <c r="C171" s="42"/>
      <c r="D171" s="42"/>
      <c r="E171" s="42"/>
      <c r="F171" s="42"/>
      <c r="G171" s="42"/>
      <c r="H171" s="42"/>
      <c r="I171" s="42"/>
      <c r="J171" s="42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9.5" customHeight="1">
      <c r="A172" s="13"/>
      <c r="B172" s="41"/>
      <c r="C172" s="42"/>
      <c r="D172" s="42"/>
      <c r="E172" s="42"/>
      <c r="F172" s="42"/>
      <c r="G172" s="42"/>
      <c r="H172" s="42"/>
      <c r="I172" s="42"/>
      <c r="J172" s="42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9.5" customHeight="1">
      <c r="A173" s="13"/>
      <c r="B173" s="41"/>
      <c r="C173" s="42"/>
      <c r="D173" s="42"/>
      <c r="E173" s="42"/>
      <c r="F173" s="42"/>
      <c r="G173" s="42"/>
      <c r="H173" s="42"/>
      <c r="I173" s="42"/>
      <c r="J173" s="42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9.5" customHeight="1">
      <c r="A174" s="13"/>
      <c r="B174" s="41"/>
      <c r="C174" s="42"/>
      <c r="D174" s="42"/>
      <c r="E174" s="42"/>
      <c r="F174" s="42"/>
      <c r="G174" s="42"/>
      <c r="H174" s="42"/>
      <c r="I174" s="42"/>
      <c r="J174" s="42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9.5" customHeight="1">
      <c r="A175" s="13"/>
      <c r="B175" s="41"/>
      <c r="C175" s="42"/>
      <c r="D175" s="42"/>
      <c r="E175" s="42"/>
      <c r="F175" s="42"/>
      <c r="G175" s="42"/>
      <c r="H175" s="42"/>
      <c r="I175" s="42"/>
      <c r="J175" s="42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9.5" customHeight="1">
      <c r="A176" s="13"/>
      <c r="B176" s="41"/>
      <c r="C176" s="42"/>
      <c r="D176" s="42"/>
      <c r="E176" s="42"/>
      <c r="F176" s="42"/>
      <c r="G176" s="42"/>
      <c r="H176" s="42"/>
      <c r="I176" s="42"/>
      <c r="J176" s="42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9.5" customHeight="1">
      <c r="A177" s="13"/>
      <c r="B177" s="41"/>
      <c r="C177" s="42"/>
      <c r="D177" s="42"/>
      <c r="E177" s="42"/>
      <c r="F177" s="42"/>
      <c r="G177" s="42"/>
      <c r="H177" s="42"/>
      <c r="I177" s="42"/>
      <c r="J177" s="42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9.5" customHeight="1">
      <c r="A178" s="13"/>
      <c r="B178" s="41"/>
      <c r="C178" s="42"/>
      <c r="D178" s="42"/>
      <c r="E178" s="42"/>
      <c r="F178" s="42"/>
      <c r="G178" s="42"/>
      <c r="H178" s="42"/>
      <c r="I178" s="42"/>
      <c r="J178" s="42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9.5" customHeight="1">
      <c r="A179" s="13"/>
      <c r="B179" s="41"/>
      <c r="C179" s="42"/>
      <c r="D179" s="42"/>
      <c r="E179" s="42"/>
      <c r="F179" s="42"/>
      <c r="G179" s="42"/>
      <c r="H179" s="42"/>
      <c r="I179" s="42"/>
      <c r="J179" s="42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9.5" customHeight="1">
      <c r="A180" s="13"/>
      <c r="B180" s="41"/>
      <c r="C180" s="42"/>
      <c r="D180" s="42"/>
      <c r="E180" s="42"/>
      <c r="F180" s="42"/>
      <c r="G180" s="42"/>
      <c r="H180" s="42"/>
      <c r="I180" s="42"/>
      <c r="J180" s="42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9.5" customHeight="1">
      <c r="A181" s="13"/>
      <c r="B181" s="41"/>
      <c r="C181" s="42"/>
      <c r="D181" s="42"/>
      <c r="E181" s="42"/>
      <c r="F181" s="42"/>
      <c r="G181" s="42"/>
      <c r="H181" s="42"/>
      <c r="I181" s="42"/>
      <c r="J181" s="42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9.5" customHeight="1">
      <c r="A182" s="13"/>
      <c r="B182" s="41"/>
      <c r="C182" s="42"/>
      <c r="D182" s="42"/>
      <c r="E182" s="42"/>
      <c r="F182" s="42"/>
      <c r="G182" s="42"/>
      <c r="H182" s="42"/>
      <c r="I182" s="42"/>
      <c r="J182" s="42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9.5" customHeight="1">
      <c r="A183" s="13"/>
      <c r="B183" s="41"/>
      <c r="C183" s="42"/>
      <c r="D183" s="42"/>
      <c r="E183" s="42"/>
      <c r="F183" s="42"/>
      <c r="G183" s="42"/>
      <c r="H183" s="42"/>
      <c r="I183" s="42"/>
      <c r="J183" s="42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9.5" customHeight="1">
      <c r="A184" s="13"/>
      <c r="B184" s="41"/>
      <c r="C184" s="42"/>
      <c r="D184" s="42"/>
      <c r="E184" s="42"/>
      <c r="F184" s="42"/>
      <c r="G184" s="42"/>
      <c r="H184" s="42"/>
      <c r="I184" s="42"/>
      <c r="J184" s="42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9.5" customHeight="1">
      <c r="A185" s="13"/>
      <c r="B185" s="41"/>
      <c r="C185" s="42"/>
      <c r="D185" s="42"/>
      <c r="E185" s="42"/>
      <c r="F185" s="42"/>
      <c r="G185" s="42"/>
      <c r="H185" s="42"/>
      <c r="I185" s="42"/>
      <c r="J185" s="42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9.5" customHeight="1">
      <c r="A186" s="13"/>
      <c r="B186" s="41"/>
      <c r="C186" s="42"/>
      <c r="D186" s="42"/>
      <c r="E186" s="42"/>
      <c r="F186" s="42"/>
      <c r="G186" s="42"/>
      <c r="H186" s="42"/>
      <c r="I186" s="42"/>
      <c r="J186" s="42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9.5" customHeight="1">
      <c r="A187" s="13"/>
      <c r="B187" s="41"/>
      <c r="C187" s="42"/>
      <c r="D187" s="42"/>
      <c r="E187" s="42"/>
      <c r="F187" s="42"/>
      <c r="G187" s="42"/>
      <c r="H187" s="42"/>
      <c r="I187" s="42"/>
      <c r="J187" s="42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9.5" customHeight="1">
      <c r="A188" s="13"/>
      <c r="B188" s="41"/>
      <c r="C188" s="42"/>
      <c r="D188" s="42"/>
      <c r="E188" s="42"/>
      <c r="F188" s="42"/>
      <c r="G188" s="42"/>
      <c r="H188" s="42"/>
      <c r="I188" s="42"/>
      <c r="J188" s="42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9.5" customHeight="1">
      <c r="A189" s="13"/>
      <c r="B189" s="41"/>
      <c r="C189" s="42"/>
      <c r="D189" s="42"/>
      <c r="E189" s="42"/>
      <c r="F189" s="42"/>
      <c r="G189" s="42"/>
      <c r="H189" s="42"/>
      <c r="I189" s="42"/>
      <c r="J189" s="42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9.5" customHeight="1">
      <c r="A190" s="13"/>
      <c r="B190" s="41"/>
      <c r="C190" s="42"/>
      <c r="D190" s="42"/>
      <c r="E190" s="42"/>
      <c r="F190" s="42"/>
      <c r="G190" s="42"/>
      <c r="H190" s="42"/>
      <c r="I190" s="42"/>
      <c r="J190" s="42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9.5" customHeight="1">
      <c r="A191" s="13"/>
      <c r="B191" s="41"/>
      <c r="C191" s="42"/>
      <c r="D191" s="42"/>
      <c r="E191" s="42"/>
      <c r="F191" s="42"/>
      <c r="G191" s="42"/>
      <c r="H191" s="42"/>
      <c r="I191" s="42"/>
      <c r="J191" s="42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9.5" customHeight="1">
      <c r="A192" s="13"/>
      <c r="B192" s="41"/>
      <c r="C192" s="42"/>
      <c r="D192" s="42"/>
      <c r="E192" s="42"/>
      <c r="F192" s="42"/>
      <c r="G192" s="42"/>
      <c r="H192" s="42"/>
      <c r="I192" s="42"/>
      <c r="J192" s="42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9.5" customHeight="1">
      <c r="A193" s="13"/>
      <c r="B193" s="41"/>
      <c r="C193" s="42"/>
      <c r="D193" s="42"/>
      <c r="E193" s="42"/>
      <c r="F193" s="42"/>
      <c r="G193" s="42"/>
      <c r="H193" s="42"/>
      <c r="I193" s="42"/>
      <c r="J193" s="42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9.5" customHeight="1">
      <c r="A194" s="13"/>
      <c r="B194" s="41"/>
      <c r="C194" s="42"/>
      <c r="D194" s="42"/>
      <c r="E194" s="42"/>
      <c r="F194" s="42"/>
      <c r="G194" s="42"/>
      <c r="H194" s="42"/>
      <c r="I194" s="42"/>
      <c r="J194" s="42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9.5" customHeight="1">
      <c r="A195" s="13"/>
      <c r="B195" s="41"/>
      <c r="C195" s="42"/>
      <c r="D195" s="42"/>
      <c r="E195" s="42"/>
      <c r="F195" s="42"/>
      <c r="G195" s="42"/>
      <c r="H195" s="42"/>
      <c r="I195" s="42"/>
      <c r="J195" s="42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9.5" customHeight="1">
      <c r="A196" s="13"/>
      <c r="B196" s="41"/>
      <c r="C196" s="42"/>
      <c r="D196" s="42"/>
      <c r="E196" s="42"/>
      <c r="F196" s="42"/>
      <c r="G196" s="42"/>
      <c r="H196" s="42"/>
      <c r="I196" s="42"/>
      <c r="J196" s="42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9.5" customHeight="1">
      <c r="A197" s="13"/>
      <c r="B197" s="41"/>
      <c r="C197" s="42"/>
      <c r="D197" s="42"/>
      <c r="E197" s="42"/>
      <c r="F197" s="42"/>
      <c r="G197" s="42"/>
      <c r="H197" s="42"/>
      <c r="I197" s="42"/>
      <c r="J197" s="42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9.5" customHeight="1">
      <c r="A198" s="13"/>
      <c r="B198" s="41"/>
      <c r="C198" s="42"/>
      <c r="D198" s="42"/>
      <c r="E198" s="42"/>
      <c r="F198" s="42"/>
      <c r="G198" s="42"/>
      <c r="H198" s="42"/>
      <c r="I198" s="42"/>
      <c r="J198" s="42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9.5" customHeight="1">
      <c r="A199" s="13"/>
      <c r="B199" s="41"/>
      <c r="C199" s="42"/>
      <c r="D199" s="42"/>
      <c r="E199" s="42"/>
      <c r="F199" s="42"/>
      <c r="G199" s="42"/>
      <c r="H199" s="42"/>
      <c r="I199" s="42"/>
      <c r="J199" s="42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9.5" customHeight="1">
      <c r="A200" s="13"/>
      <c r="B200" s="41"/>
      <c r="C200" s="42"/>
      <c r="D200" s="42"/>
      <c r="E200" s="42"/>
      <c r="F200" s="42"/>
      <c r="G200" s="42"/>
      <c r="H200" s="42"/>
      <c r="I200" s="42"/>
      <c r="J200" s="42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9.5" customHeight="1">
      <c r="A201" s="13"/>
      <c r="B201" s="41"/>
      <c r="C201" s="42"/>
      <c r="D201" s="42"/>
      <c r="E201" s="42"/>
      <c r="F201" s="42"/>
      <c r="G201" s="42"/>
      <c r="H201" s="42"/>
      <c r="I201" s="42"/>
      <c r="J201" s="42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9.5" customHeight="1">
      <c r="A202" s="13"/>
      <c r="B202" s="41"/>
      <c r="C202" s="42"/>
      <c r="D202" s="42"/>
      <c r="E202" s="42"/>
      <c r="F202" s="42"/>
      <c r="G202" s="42"/>
      <c r="H202" s="42"/>
      <c r="I202" s="42"/>
      <c r="J202" s="42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9.5" customHeight="1">
      <c r="A203" s="13"/>
      <c r="B203" s="41"/>
      <c r="C203" s="42"/>
      <c r="D203" s="42"/>
      <c r="E203" s="42"/>
      <c r="F203" s="42"/>
      <c r="G203" s="42"/>
      <c r="H203" s="42"/>
      <c r="I203" s="42"/>
      <c r="J203" s="42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9.5" customHeight="1">
      <c r="A204" s="13"/>
      <c r="B204" s="41"/>
      <c r="C204" s="42"/>
      <c r="D204" s="42"/>
      <c r="E204" s="42"/>
      <c r="F204" s="42"/>
      <c r="G204" s="42"/>
      <c r="H204" s="42"/>
      <c r="I204" s="42"/>
      <c r="J204" s="42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9.5" customHeight="1">
      <c r="A205" s="13"/>
      <c r="B205" s="41"/>
      <c r="C205" s="42"/>
      <c r="D205" s="42"/>
      <c r="E205" s="42"/>
      <c r="F205" s="42"/>
      <c r="G205" s="42"/>
      <c r="H205" s="42"/>
      <c r="I205" s="42"/>
      <c r="J205" s="42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9.5" customHeight="1">
      <c r="A206" s="13"/>
      <c r="B206" s="41"/>
      <c r="C206" s="42"/>
      <c r="D206" s="42"/>
      <c r="E206" s="42"/>
      <c r="F206" s="42"/>
      <c r="G206" s="42"/>
      <c r="H206" s="42"/>
      <c r="I206" s="42"/>
      <c r="J206" s="42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9.5" customHeight="1">
      <c r="A207" s="13"/>
      <c r="B207" s="41"/>
      <c r="C207" s="42"/>
      <c r="D207" s="42"/>
      <c r="E207" s="42"/>
      <c r="F207" s="42"/>
      <c r="G207" s="42"/>
      <c r="H207" s="42"/>
      <c r="I207" s="42"/>
      <c r="J207" s="42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9.5" customHeight="1">
      <c r="A208" s="13"/>
      <c r="B208" s="41"/>
      <c r="C208" s="42"/>
      <c r="D208" s="42"/>
      <c r="E208" s="42"/>
      <c r="F208" s="42"/>
      <c r="G208" s="42"/>
      <c r="H208" s="42"/>
      <c r="I208" s="42"/>
      <c r="J208" s="42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9.5" customHeight="1">
      <c r="A209" s="13"/>
      <c r="B209" s="41"/>
      <c r="C209" s="42"/>
      <c r="D209" s="42"/>
      <c r="E209" s="42"/>
      <c r="F209" s="42"/>
      <c r="G209" s="42"/>
      <c r="H209" s="42"/>
      <c r="I209" s="42"/>
      <c r="J209" s="42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9.5" customHeight="1">
      <c r="A210" s="13"/>
      <c r="B210" s="41"/>
      <c r="C210" s="42"/>
      <c r="D210" s="42"/>
      <c r="E210" s="42"/>
      <c r="F210" s="42"/>
      <c r="G210" s="42"/>
      <c r="H210" s="42"/>
      <c r="I210" s="42"/>
      <c r="J210" s="42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9.5" customHeight="1">
      <c r="A211" s="13"/>
      <c r="B211" s="41"/>
      <c r="C211" s="42"/>
      <c r="D211" s="42"/>
      <c r="E211" s="42"/>
      <c r="F211" s="42"/>
      <c r="G211" s="42"/>
      <c r="H211" s="42"/>
      <c r="I211" s="42"/>
      <c r="J211" s="42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9.5" customHeight="1">
      <c r="A212" s="13"/>
      <c r="B212" s="41"/>
      <c r="C212" s="42"/>
      <c r="D212" s="42"/>
      <c r="E212" s="42"/>
      <c r="F212" s="42"/>
      <c r="G212" s="42"/>
      <c r="H212" s="42"/>
      <c r="I212" s="42"/>
      <c r="J212" s="42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9.5" customHeight="1">
      <c r="A213" s="13"/>
      <c r="B213" s="41"/>
      <c r="C213" s="42"/>
      <c r="D213" s="42"/>
      <c r="E213" s="42"/>
      <c r="F213" s="42"/>
      <c r="G213" s="42"/>
      <c r="H213" s="42"/>
      <c r="I213" s="42"/>
      <c r="J213" s="42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9.5" customHeight="1">
      <c r="A214" s="13"/>
      <c r="B214" s="41"/>
      <c r="C214" s="42"/>
      <c r="D214" s="42"/>
      <c r="E214" s="42"/>
      <c r="F214" s="42"/>
      <c r="G214" s="42"/>
      <c r="H214" s="42"/>
      <c r="I214" s="42"/>
      <c r="J214" s="42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9.5" customHeight="1">
      <c r="A215" s="13"/>
      <c r="B215" s="41"/>
      <c r="C215" s="42"/>
      <c r="D215" s="42"/>
      <c r="E215" s="42"/>
      <c r="F215" s="42"/>
      <c r="G215" s="42"/>
      <c r="H215" s="42"/>
      <c r="I215" s="42"/>
      <c r="J215" s="42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9.5" customHeight="1">
      <c r="A216" s="13"/>
      <c r="B216" s="41"/>
      <c r="C216" s="42"/>
      <c r="D216" s="42"/>
      <c r="E216" s="42"/>
      <c r="F216" s="42"/>
      <c r="G216" s="42"/>
      <c r="H216" s="42"/>
      <c r="I216" s="42"/>
      <c r="J216" s="42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9.5" customHeight="1">
      <c r="A217" s="13"/>
      <c r="B217" s="41"/>
      <c r="C217" s="42"/>
      <c r="D217" s="42"/>
      <c r="E217" s="42"/>
      <c r="F217" s="42"/>
      <c r="G217" s="42"/>
      <c r="H217" s="42"/>
      <c r="I217" s="42"/>
      <c r="J217" s="42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9.5" customHeight="1">
      <c r="A218" s="13"/>
      <c r="B218" s="41"/>
      <c r="C218" s="42"/>
      <c r="D218" s="42"/>
      <c r="E218" s="42"/>
      <c r="F218" s="42"/>
      <c r="G218" s="42"/>
      <c r="H218" s="42"/>
      <c r="I218" s="42"/>
      <c r="J218" s="42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9.5" customHeight="1">
      <c r="A219" s="13"/>
      <c r="B219" s="41"/>
      <c r="C219" s="42"/>
      <c r="D219" s="42"/>
      <c r="E219" s="42"/>
      <c r="F219" s="42"/>
      <c r="G219" s="42"/>
      <c r="H219" s="42"/>
      <c r="I219" s="42"/>
      <c r="J219" s="42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9.5" customHeight="1">
      <c r="A220" s="13"/>
      <c r="B220" s="41"/>
      <c r="C220" s="42"/>
      <c r="D220" s="42"/>
      <c r="E220" s="42"/>
      <c r="F220" s="42"/>
      <c r="G220" s="42"/>
      <c r="H220" s="42"/>
      <c r="I220" s="42"/>
      <c r="J220" s="42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9.5" customHeight="1">
      <c r="A221" s="13"/>
      <c r="B221" s="41"/>
      <c r="C221" s="42"/>
      <c r="D221" s="42"/>
      <c r="E221" s="42"/>
      <c r="F221" s="42"/>
      <c r="G221" s="42"/>
      <c r="H221" s="42"/>
      <c r="I221" s="42"/>
      <c r="J221" s="42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9.5" customHeight="1">
      <c r="A222" s="13"/>
      <c r="B222" s="41"/>
      <c r="C222" s="42"/>
      <c r="D222" s="42"/>
      <c r="E222" s="42"/>
      <c r="F222" s="42"/>
      <c r="G222" s="42"/>
      <c r="H222" s="42"/>
      <c r="I222" s="42"/>
      <c r="J222" s="42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9.5" customHeight="1">
      <c r="A223" s="13"/>
      <c r="B223" s="41"/>
      <c r="C223" s="42"/>
      <c r="D223" s="42"/>
      <c r="E223" s="42"/>
      <c r="F223" s="42"/>
      <c r="G223" s="42"/>
      <c r="H223" s="42"/>
      <c r="I223" s="42"/>
      <c r="J223" s="42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9.5" customHeight="1">
      <c r="A224" s="13"/>
      <c r="B224" s="41"/>
      <c r="C224" s="42"/>
      <c r="D224" s="42"/>
      <c r="E224" s="42"/>
      <c r="F224" s="42"/>
      <c r="G224" s="42"/>
      <c r="H224" s="42"/>
      <c r="I224" s="42"/>
      <c r="J224" s="42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0">
    <mergeCell ref="A10:A11"/>
    <mergeCell ref="A12:A13"/>
    <mergeCell ref="A14:A15"/>
    <mergeCell ref="B1:I1"/>
    <mergeCell ref="B2:J2"/>
    <mergeCell ref="A4:A5"/>
    <mergeCell ref="C4:E4"/>
    <mergeCell ref="F4:J4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22.29"/>
    <col customWidth="1" min="3" max="3" width="18.86"/>
    <col customWidth="1" min="4" max="4" width="20.71"/>
    <col customWidth="1" min="5" max="13" width="14.43"/>
  </cols>
  <sheetData>
    <row r="1" ht="22.5" customHeight="1">
      <c r="A1" s="45"/>
      <c r="B1" s="46"/>
      <c r="C1" s="47"/>
      <c r="D1" s="47"/>
      <c r="E1" s="47"/>
      <c r="F1" s="47"/>
      <c r="G1" s="47"/>
      <c r="H1" s="47"/>
      <c r="I1" s="47"/>
      <c r="J1" s="47"/>
      <c r="K1" s="48"/>
      <c r="L1" s="49"/>
      <c r="M1" s="4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49.5" customHeight="1">
      <c r="A2" s="45"/>
      <c r="B2" s="50" t="s">
        <v>71</v>
      </c>
      <c r="C2" s="21"/>
      <c r="D2" s="21"/>
      <c r="E2" s="21"/>
      <c r="F2" s="22"/>
      <c r="G2" s="18"/>
      <c r="H2" s="18"/>
      <c r="I2" s="18"/>
      <c r="J2" s="18"/>
      <c r="K2" s="18"/>
      <c r="L2" s="51"/>
      <c r="M2" s="52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4.5" customHeight="1">
      <c r="A3" s="53"/>
      <c r="B3" s="54"/>
      <c r="C3" s="54"/>
      <c r="D3" s="54"/>
      <c r="E3" s="54"/>
      <c r="F3" s="54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39.75" customHeight="1">
      <c r="A4" s="55"/>
      <c r="B4" s="56" t="str">
        <f t="array" ref="B4">INDEX(Translation!B3:$Z$442,28,MATCH(Instrucciones!B5,Translation!B3:Z3,0))</f>
        <v>Departamento</v>
      </c>
      <c r="C4" s="21"/>
      <c r="D4" s="22"/>
      <c r="E4" s="56" t="str">
        <f t="array" ref="E4">INDEX(Translation!B3:$Z$442,29,MATCH(Instrucciones!B5,Translation!B3:Z3,0))</f>
        <v>Presupuesto anual</v>
      </c>
      <c r="F4" s="22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9.5" customHeight="1">
      <c r="A5" s="33"/>
      <c r="B5" s="58" t="s">
        <v>17</v>
      </c>
      <c r="C5" s="59"/>
      <c r="D5" s="60"/>
      <c r="E5" s="61">
        <v>30000.0</v>
      </c>
      <c r="F5" s="60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9.5" customHeight="1">
      <c r="A6" s="55"/>
      <c r="B6" s="62" t="s">
        <v>25</v>
      </c>
      <c r="C6" s="63"/>
      <c r="D6" s="64"/>
      <c r="E6" s="65">
        <v>45000.0</v>
      </c>
      <c r="F6" s="64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9.5" customHeight="1">
      <c r="A7" s="33"/>
      <c r="B7" s="62" t="s">
        <v>32</v>
      </c>
      <c r="C7" s="63"/>
      <c r="D7" s="64"/>
      <c r="E7" s="65">
        <v>35000.0</v>
      </c>
      <c r="F7" s="64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9.5" customHeight="1">
      <c r="A8" s="55"/>
      <c r="B8" s="62" t="s">
        <v>39</v>
      </c>
      <c r="C8" s="63"/>
      <c r="D8" s="64"/>
      <c r="E8" s="65">
        <v>30000.0</v>
      </c>
      <c r="F8" s="64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9.5" customHeight="1">
      <c r="A9" s="33"/>
      <c r="B9" s="62" t="s">
        <v>45</v>
      </c>
      <c r="C9" s="63"/>
      <c r="D9" s="64"/>
      <c r="E9" s="65">
        <v>25000.0</v>
      </c>
      <c r="F9" s="6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9.5" customHeight="1">
      <c r="A10" s="55"/>
      <c r="B10" s="62" t="s">
        <v>49</v>
      </c>
      <c r="C10" s="63"/>
      <c r="D10" s="64"/>
      <c r="E10" s="65">
        <v>30000.0</v>
      </c>
      <c r="F10" s="6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9.5" customHeight="1">
      <c r="A11" s="33"/>
      <c r="B11" s="62" t="s">
        <v>52</v>
      </c>
      <c r="C11" s="63"/>
      <c r="D11" s="64"/>
      <c r="E11" s="65">
        <v>42000.0</v>
      </c>
      <c r="F11" s="64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9.5" customHeight="1">
      <c r="A12" s="66"/>
      <c r="B12" s="62" t="s">
        <v>55</v>
      </c>
      <c r="C12" s="63"/>
      <c r="D12" s="64"/>
      <c r="E12" s="65">
        <v>27000.0</v>
      </c>
      <c r="F12" s="64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9.5" customHeight="1">
      <c r="A13" s="33"/>
      <c r="B13" s="62"/>
      <c r="C13" s="63"/>
      <c r="D13" s="64"/>
      <c r="E13" s="65"/>
      <c r="F13" s="64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9.5" customHeight="1">
      <c r="A14" s="55"/>
      <c r="B14" s="62"/>
      <c r="C14" s="63"/>
      <c r="D14" s="64"/>
      <c r="E14" s="65"/>
      <c r="F14" s="64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9.5" customHeight="1">
      <c r="A15" s="33"/>
      <c r="B15" s="62"/>
      <c r="C15" s="63"/>
      <c r="D15" s="64"/>
      <c r="E15" s="65"/>
      <c r="F15" s="64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9.5" customHeight="1">
      <c r="A16" s="53"/>
      <c r="B16" s="62"/>
      <c r="C16" s="63"/>
      <c r="D16" s="64"/>
      <c r="E16" s="65"/>
      <c r="F16" s="64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9.5" customHeight="1">
      <c r="A17" s="53"/>
      <c r="B17" s="62"/>
      <c r="C17" s="63"/>
      <c r="D17" s="64"/>
      <c r="E17" s="65"/>
      <c r="F17" s="64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9.5" customHeight="1">
      <c r="A18" s="53"/>
      <c r="B18" s="62"/>
      <c r="C18" s="63"/>
      <c r="D18" s="64"/>
      <c r="E18" s="65"/>
      <c r="F18" s="6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9.5" customHeight="1">
      <c r="A19" s="53"/>
      <c r="B19" s="62"/>
      <c r="C19" s="63"/>
      <c r="D19" s="64"/>
      <c r="E19" s="65"/>
      <c r="F19" s="6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9.5" customHeight="1">
      <c r="A20" s="53"/>
      <c r="B20" s="62"/>
      <c r="C20" s="63"/>
      <c r="D20" s="64"/>
      <c r="E20" s="65"/>
      <c r="F20" s="64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9.5" customHeight="1">
      <c r="A21" s="53"/>
      <c r="B21" s="62"/>
      <c r="C21" s="63"/>
      <c r="D21" s="64"/>
      <c r="E21" s="65"/>
      <c r="F21" s="64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9.5" customHeight="1">
      <c r="A22" s="53"/>
      <c r="B22" s="62"/>
      <c r="C22" s="63"/>
      <c r="D22" s="64"/>
      <c r="E22" s="65"/>
      <c r="F22" s="64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9.5" customHeight="1">
      <c r="A23" s="53"/>
      <c r="B23" s="62"/>
      <c r="C23" s="63"/>
      <c r="D23" s="64"/>
      <c r="E23" s="65"/>
      <c r="F23" s="6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9.5" customHeight="1">
      <c r="A24" s="53"/>
      <c r="B24" s="62"/>
      <c r="C24" s="63"/>
      <c r="D24" s="64"/>
      <c r="E24" s="65"/>
      <c r="F24" s="64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9.5" customHeight="1">
      <c r="A25" s="53"/>
      <c r="B25" s="62"/>
      <c r="C25" s="63"/>
      <c r="D25" s="64"/>
      <c r="E25" s="65"/>
      <c r="F25" s="6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9.5" customHeight="1">
      <c r="A26" s="53"/>
      <c r="B26" s="62"/>
      <c r="C26" s="63"/>
      <c r="D26" s="64"/>
      <c r="E26" s="65"/>
      <c r="F26" s="6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9.5" customHeight="1">
      <c r="A27" s="53"/>
      <c r="B27" s="62"/>
      <c r="C27" s="63"/>
      <c r="D27" s="64"/>
      <c r="E27" s="65"/>
      <c r="F27" s="64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9.5" customHeight="1">
      <c r="A28" s="53"/>
      <c r="B28" s="62"/>
      <c r="C28" s="63"/>
      <c r="D28" s="64"/>
      <c r="E28" s="65"/>
      <c r="F28" s="6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9.5" customHeight="1">
      <c r="A29" s="53"/>
      <c r="B29" s="62"/>
      <c r="C29" s="63"/>
      <c r="D29" s="64"/>
      <c r="E29" s="65"/>
      <c r="F29" s="64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9.5" customHeight="1">
      <c r="A30" s="53"/>
      <c r="B30" s="62"/>
      <c r="C30" s="63"/>
      <c r="D30" s="64"/>
      <c r="E30" s="65"/>
      <c r="F30" s="64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9.5" customHeight="1">
      <c r="A31" s="53"/>
      <c r="B31" s="62"/>
      <c r="C31" s="63"/>
      <c r="D31" s="64"/>
      <c r="E31" s="65"/>
      <c r="F31" s="6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9.5" customHeight="1">
      <c r="A32" s="53"/>
      <c r="B32" s="62"/>
      <c r="C32" s="63"/>
      <c r="D32" s="64"/>
      <c r="E32" s="65"/>
      <c r="F32" s="64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9.5" customHeight="1">
      <c r="A33" s="53"/>
      <c r="B33" s="62"/>
      <c r="C33" s="63"/>
      <c r="D33" s="64"/>
      <c r="E33" s="65"/>
      <c r="F33" s="6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9.5" customHeight="1">
      <c r="A34" s="53"/>
      <c r="B34" s="62"/>
      <c r="C34" s="63"/>
      <c r="D34" s="64"/>
      <c r="E34" s="65"/>
      <c r="F34" s="6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9.5" customHeight="1">
      <c r="A35" s="53"/>
      <c r="B35" s="62"/>
      <c r="C35" s="63"/>
      <c r="D35" s="64"/>
      <c r="E35" s="65"/>
      <c r="F35" s="64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9.5" customHeight="1">
      <c r="A36" s="53"/>
      <c r="B36" s="62"/>
      <c r="C36" s="63"/>
      <c r="D36" s="64"/>
      <c r="E36" s="65"/>
      <c r="F36" s="64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9.5" customHeight="1">
      <c r="A37" s="52"/>
      <c r="B37" s="62"/>
      <c r="C37" s="63"/>
      <c r="D37" s="64"/>
      <c r="E37" s="65"/>
      <c r="F37" s="64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9.5" customHeight="1">
      <c r="A38" s="52"/>
      <c r="B38" s="62"/>
      <c r="C38" s="63"/>
      <c r="D38" s="64"/>
      <c r="E38" s="65"/>
      <c r="F38" s="64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9.5" customHeight="1">
      <c r="A39" s="52"/>
      <c r="B39" s="62"/>
      <c r="C39" s="63"/>
      <c r="D39" s="64"/>
      <c r="E39" s="65"/>
      <c r="F39" s="64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9.5" customHeight="1">
      <c r="A40" s="52"/>
      <c r="B40" s="62"/>
      <c r="C40" s="63"/>
      <c r="D40" s="64"/>
      <c r="E40" s="65"/>
      <c r="F40" s="6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9.5" customHeight="1">
      <c r="A41" s="52"/>
      <c r="B41" s="62"/>
      <c r="C41" s="63"/>
      <c r="D41" s="64"/>
      <c r="E41" s="65"/>
      <c r="F41" s="64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9.5" customHeight="1">
      <c r="A42" s="52"/>
      <c r="B42" s="62"/>
      <c r="C42" s="63"/>
      <c r="D42" s="64"/>
      <c r="E42" s="65"/>
      <c r="F42" s="6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9.5" customHeight="1">
      <c r="A43" s="52"/>
      <c r="B43" s="62"/>
      <c r="C43" s="63"/>
      <c r="D43" s="64"/>
      <c r="E43" s="65"/>
      <c r="F43" s="64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9.5" customHeight="1">
      <c r="A44" s="52"/>
      <c r="B44" s="62"/>
      <c r="C44" s="63"/>
      <c r="D44" s="64"/>
      <c r="E44" s="65"/>
      <c r="F44" s="6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9.5" customHeight="1">
      <c r="A45" s="52"/>
      <c r="B45" s="62"/>
      <c r="C45" s="63"/>
      <c r="D45" s="64"/>
      <c r="E45" s="65"/>
      <c r="F45" s="64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9.5" customHeight="1">
      <c r="A46" s="52"/>
      <c r="B46" s="62"/>
      <c r="C46" s="63"/>
      <c r="D46" s="64"/>
      <c r="E46" s="65"/>
      <c r="F46" s="6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9.5" customHeight="1">
      <c r="A47" s="52"/>
      <c r="B47" s="62"/>
      <c r="C47" s="63"/>
      <c r="D47" s="64"/>
      <c r="E47" s="65"/>
      <c r="F47" s="64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9.5" customHeight="1">
      <c r="A48" s="52"/>
      <c r="B48" s="62"/>
      <c r="C48" s="63"/>
      <c r="D48" s="64"/>
      <c r="E48" s="65"/>
      <c r="F48" s="6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9.5" customHeight="1">
      <c r="A49" s="52"/>
      <c r="B49" s="62"/>
      <c r="C49" s="63"/>
      <c r="D49" s="64"/>
      <c r="E49" s="65"/>
      <c r="F49" s="6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9.5" customHeight="1">
      <c r="A50" s="52"/>
      <c r="B50" s="62"/>
      <c r="C50" s="63"/>
      <c r="D50" s="64"/>
      <c r="E50" s="65"/>
      <c r="F50" s="64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9.5" customHeight="1">
      <c r="A51" s="52"/>
      <c r="B51" s="62"/>
      <c r="C51" s="63"/>
      <c r="D51" s="64"/>
      <c r="E51" s="65"/>
      <c r="F51" s="64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9.5" customHeight="1">
      <c r="A52" s="52"/>
      <c r="B52" s="62"/>
      <c r="C52" s="63"/>
      <c r="D52" s="64"/>
      <c r="E52" s="65"/>
      <c r="F52" s="64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9.5" customHeight="1">
      <c r="A53" s="52"/>
      <c r="B53" s="62"/>
      <c r="C53" s="63"/>
      <c r="D53" s="64"/>
      <c r="E53" s="65"/>
      <c r="F53" s="64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9.5" customHeight="1">
      <c r="A54" s="52"/>
      <c r="B54" s="62"/>
      <c r="C54" s="63"/>
      <c r="D54" s="64"/>
      <c r="E54" s="65"/>
      <c r="F54" s="64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9.5" customHeight="1">
      <c r="A55" s="52"/>
      <c r="B55" s="62"/>
      <c r="C55" s="63"/>
      <c r="D55" s="64"/>
      <c r="E55" s="65"/>
      <c r="F55" s="64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9.5" customHeight="1">
      <c r="A56" s="52"/>
      <c r="B56" s="62"/>
      <c r="C56" s="63"/>
      <c r="D56" s="64"/>
      <c r="E56" s="65"/>
      <c r="F56" s="64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9.5" customHeight="1">
      <c r="A57" s="52"/>
      <c r="B57" s="62"/>
      <c r="C57" s="63"/>
      <c r="D57" s="64"/>
      <c r="E57" s="65"/>
      <c r="F57" s="64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9.5" customHeight="1">
      <c r="A58" s="52"/>
      <c r="B58" s="62"/>
      <c r="C58" s="63"/>
      <c r="D58" s="64"/>
      <c r="E58" s="65"/>
      <c r="F58" s="6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9.5" customHeight="1">
      <c r="A59" s="52"/>
      <c r="B59" s="62"/>
      <c r="C59" s="63"/>
      <c r="D59" s="64"/>
      <c r="E59" s="65"/>
      <c r="F59" s="64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9.5" customHeight="1">
      <c r="A60" s="52"/>
      <c r="B60" s="62"/>
      <c r="C60" s="63"/>
      <c r="D60" s="64"/>
      <c r="E60" s="65"/>
      <c r="F60" s="64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9.5" customHeight="1">
      <c r="A61" s="52"/>
      <c r="B61" s="62"/>
      <c r="C61" s="63"/>
      <c r="D61" s="64"/>
      <c r="E61" s="65"/>
      <c r="F61" s="64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9.5" customHeight="1">
      <c r="A62" s="52"/>
      <c r="B62" s="62"/>
      <c r="C62" s="63"/>
      <c r="D62" s="64"/>
      <c r="E62" s="65"/>
      <c r="F62" s="64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9.5" customHeight="1">
      <c r="A63" s="52"/>
      <c r="B63" s="62"/>
      <c r="C63" s="63"/>
      <c r="D63" s="64"/>
      <c r="E63" s="65"/>
      <c r="F63" s="64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9.5" customHeight="1">
      <c r="A64" s="52"/>
      <c r="B64" s="62"/>
      <c r="C64" s="63"/>
      <c r="D64" s="64"/>
      <c r="E64" s="65"/>
      <c r="F64" s="64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9.5" customHeight="1">
      <c r="A65" s="52"/>
      <c r="B65" s="62"/>
      <c r="C65" s="63"/>
      <c r="D65" s="64"/>
      <c r="E65" s="65"/>
      <c r="F65" s="64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9.5" customHeight="1">
      <c r="A66" s="52"/>
      <c r="B66" s="62"/>
      <c r="C66" s="63"/>
      <c r="D66" s="64"/>
      <c r="E66" s="65"/>
      <c r="F66" s="64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9.5" customHeight="1">
      <c r="A67" s="52"/>
      <c r="B67" s="62"/>
      <c r="C67" s="63"/>
      <c r="D67" s="64"/>
      <c r="E67" s="65"/>
      <c r="F67" s="64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9.5" customHeight="1">
      <c r="A68" s="52"/>
      <c r="B68" s="62"/>
      <c r="C68" s="63"/>
      <c r="D68" s="64"/>
      <c r="E68" s="65"/>
      <c r="F68" s="6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9.5" customHeight="1">
      <c r="A69" s="52"/>
      <c r="B69" s="62"/>
      <c r="C69" s="63"/>
      <c r="D69" s="64"/>
      <c r="E69" s="65"/>
      <c r="F69" s="64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9.5" customHeight="1">
      <c r="A70" s="52"/>
      <c r="B70" s="62"/>
      <c r="C70" s="63"/>
      <c r="D70" s="64"/>
      <c r="E70" s="65"/>
      <c r="F70" s="64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9.5" customHeight="1">
      <c r="A71" s="52"/>
      <c r="B71" s="62"/>
      <c r="C71" s="63"/>
      <c r="D71" s="64"/>
      <c r="E71" s="65"/>
      <c r="F71" s="64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9.5" customHeight="1">
      <c r="A72" s="52"/>
      <c r="B72" s="62"/>
      <c r="C72" s="63"/>
      <c r="D72" s="64"/>
      <c r="E72" s="65"/>
      <c r="F72" s="64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9.5" customHeight="1">
      <c r="A73" s="52"/>
      <c r="B73" s="62"/>
      <c r="C73" s="63"/>
      <c r="D73" s="64"/>
      <c r="E73" s="65"/>
      <c r="F73" s="64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9.5" customHeight="1">
      <c r="A74" s="52"/>
      <c r="B74" s="62"/>
      <c r="C74" s="63"/>
      <c r="D74" s="64"/>
      <c r="E74" s="65"/>
      <c r="F74" s="64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9.5" customHeight="1">
      <c r="A75" s="52"/>
      <c r="B75" s="62"/>
      <c r="C75" s="63"/>
      <c r="D75" s="64"/>
      <c r="E75" s="65"/>
      <c r="F75" s="64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9.5" customHeight="1">
      <c r="A76" s="52"/>
      <c r="B76" s="62"/>
      <c r="C76" s="63"/>
      <c r="D76" s="64"/>
      <c r="E76" s="65"/>
      <c r="F76" s="64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9.5" customHeight="1">
      <c r="A77" s="52"/>
      <c r="B77" s="62"/>
      <c r="C77" s="63"/>
      <c r="D77" s="64"/>
      <c r="E77" s="65"/>
      <c r="F77" s="64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9.5" customHeight="1">
      <c r="A78" s="52"/>
      <c r="B78" s="62"/>
      <c r="C78" s="63"/>
      <c r="D78" s="64"/>
      <c r="E78" s="65"/>
      <c r="F78" s="64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9.5" customHeight="1">
      <c r="A79" s="52"/>
      <c r="B79" s="62"/>
      <c r="C79" s="63"/>
      <c r="D79" s="64"/>
      <c r="E79" s="65"/>
      <c r="F79" s="64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9.5" customHeight="1">
      <c r="A80" s="52"/>
      <c r="B80" s="62"/>
      <c r="C80" s="63"/>
      <c r="D80" s="64"/>
      <c r="E80" s="65"/>
      <c r="F80" s="64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9.5" customHeight="1">
      <c r="A81" s="52"/>
      <c r="B81" s="62"/>
      <c r="C81" s="63"/>
      <c r="D81" s="64"/>
      <c r="E81" s="65"/>
      <c r="F81" s="64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9.5" customHeight="1">
      <c r="A82" s="52"/>
      <c r="B82" s="62"/>
      <c r="C82" s="63"/>
      <c r="D82" s="64"/>
      <c r="E82" s="65"/>
      <c r="F82" s="64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9.5" customHeight="1">
      <c r="A83" s="52"/>
      <c r="B83" s="62"/>
      <c r="C83" s="63"/>
      <c r="D83" s="64"/>
      <c r="E83" s="65"/>
      <c r="F83" s="64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9.5" customHeight="1">
      <c r="A84" s="52"/>
      <c r="B84" s="62"/>
      <c r="C84" s="63"/>
      <c r="D84" s="64"/>
      <c r="E84" s="65"/>
      <c r="F84" s="64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9.5" customHeight="1">
      <c r="A85" s="52"/>
      <c r="B85" s="62"/>
      <c r="C85" s="63"/>
      <c r="D85" s="64"/>
      <c r="E85" s="65"/>
      <c r="F85" s="64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9.5" customHeight="1">
      <c r="A86" s="52"/>
      <c r="B86" s="62"/>
      <c r="C86" s="63"/>
      <c r="D86" s="64"/>
      <c r="E86" s="65"/>
      <c r="F86" s="64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9.5" customHeight="1">
      <c r="A87" s="52"/>
      <c r="B87" s="62"/>
      <c r="C87" s="63"/>
      <c r="D87" s="64"/>
      <c r="E87" s="65"/>
      <c r="F87" s="64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9.5" customHeight="1">
      <c r="A88" s="52"/>
      <c r="B88" s="62"/>
      <c r="C88" s="63"/>
      <c r="D88" s="64"/>
      <c r="E88" s="65"/>
      <c r="F88" s="64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9.5" customHeight="1">
      <c r="A89" s="52"/>
      <c r="B89" s="62"/>
      <c r="C89" s="63"/>
      <c r="D89" s="64"/>
      <c r="E89" s="65"/>
      <c r="F89" s="64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9.5" customHeight="1">
      <c r="A90" s="52"/>
      <c r="B90" s="62"/>
      <c r="C90" s="63"/>
      <c r="D90" s="64"/>
      <c r="E90" s="65"/>
      <c r="F90" s="64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9.5" customHeight="1">
      <c r="A91" s="52"/>
      <c r="B91" s="62"/>
      <c r="C91" s="63"/>
      <c r="D91" s="64"/>
      <c r="E91" s="65"/>
      <c r="F91" s="64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9.5" customHeight="1">
      <c r="A92" s="52"/>
      <c r="B92" s="62"/>
      <c r="C92" s="63"/>
      <c r="D92" s="64"/>
      <c r="E92" s="65"/>
      <c r="F92" s="64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9.5" customHeight="1">
      <c r="A93" s="52"/>
      <c r="B93" s="62"/>
      <c r="C93" s="63"/>
      <c r="D93" s="64"/>
      <c r="E93" s="65"/>
      <c r="F93" s="64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9.5" customHeight="1">
      <c r="A94" s="52"/>
      <c r="B94" s="62"/>
      <c r="C94" s="63"/>
      <c r="D94" s="64"/>
      <c r="E94" s="65"/>
      <c r="F94" s="64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9.5" customHeight="1">
      <c r="A95" s="52"/>
      <c r="B95" s="62"/>
      <c r="C95" s="63"/>
      <c r="D95" s="64"/>
      <c r="E95" s="65"/>
      <c r="F95" s="64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9.5" customHeight="1">
      <c r="A96" s="52"/>
      <c r="B96" s="62"/>
      <c r="C96" s="63"/>
      <c r="D96" s="64"/>
      <c r="E96" s="65"/>
      <c r="F96" s="64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9.5" customHeight="1">
      <c r="A97" s="52"/>
      <c r="B97" s="62"/>
      <c r="C97" s="63"/>
      <c r="D97" s="64"/>
      <c r="E97" s="65"/>
      <c r="F97" s="64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9.5" customHeight="1">
      <c r="A98" s="52"/>
      <c r="B98" s="62"/>
      <c r="C98" s="63"/>
      <c r="D98" s="64"/>
      <c r="E98" s="65"/>
      <c r="F98" s="64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9.5" customHeight="1">
      <c r="A99" s="52"/>
      <c r="B99" s="62"/>
      <c r="C99" s="63"/>
      <c r="D99" s="64"/>
      <c r="E99" s="65"/>
      <c r="F99" s="64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9.5" customHeight="1">
      <c r="A100" s="52"/>
      <c r="B100" s="62"/>
      <c r="C100" s="63"/>
      <c r="D100" s="64"/>
      <c r="E100" s="65"/>
      <c r="F100" s="64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9.5" customHeight="1">
      <c r="A101" s="52"/>
      <c r="B101" s="62"/>
      <c r="C101" s="63"/>
      <c r="D101" s="64"/>
      <c r="E101" s="65"/>
      <c r="F101" s="64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9.5" customHeight="1">
      <c r="A102" s="52"/>
      <c r="B102" s="67"/>
      <c r="C102" s="67"/>
      <c r="D102" s="67"/>
      <c r="E102" s="68"/>
      <c r="F102" s="6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9.5" customHeight="1">
      <c r="A103" s="52"/>
      <c r="B103" s="67"/>
      <c r="C103" s="67"/>
      <c r="D103" s="67"/>
      <c r="E103" s="68"/>
      <c r="F103" s="6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9.5" customHeight="1">
      <c r="A104" s="52"/>
      <c r="B104" s="67"/>
      <c r="C104" s="67"/>
      <c r="D104" s="67"/>
      <c r="E104" s="68"/>
      <c r="F104" s="6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9.5" customHeight="1">
      <c r="A105" s="52"/>
      <c r="B105" s="67"/>
      <c r="C105" s="67"/>
      <c r="D105" s="67"/>
      <c r="E105" s="68"/>
      <c r="F105" s="6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9.5" customHeight="1">
      <c r="A106" s="52"/>
      <c r="B106" s="67"/>
      <c r="C106" s="67"/>
      <c r="D106" s="67"/>
      <c r="E106" s="68"/>
      <c r="F106" s="6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9.5" customHeight="1">
      <c r="A107" s="52"/>
      <c r="B107" s="67"/>
      <c r="C107" s="67"/>
      <c r="D107" s="67"/>
      <c r="E107" s="68"/>
      <c r="F107" s="6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9.5" customHeight="1">
      <c r="A108" s="52"/>
      <c r="B108" s="67"/>
      <c r="C108" s="67"/>
      <c r="D108" s="67"/>
      <c r="E108" s="68"/>
      <c r="F108" s="6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9.5" customHeight="1">
      <c r="A109" s="52"/>
      <c r="B109" s="67"/>
      <c r="C109" s="67"/>
      <c r="D109" s="67"/>
      <c r="E109" s="68"/>
      <c r="F109" s="6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9.5" customHeight="1">
      <c r="A110" s="52"/>
      <c r="B110" s="67"/>
      <c r="C110" s="67"/>
      <c r="D110" s="67"/>
      <c r="E110" s="68"/>
      <c r="F110" s="6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9.5" customHeight="1">
      <c r="A111" s="52"/>
      <c r="B111" s="67"/>
      <c r="C111" s="67"/>
      <c r="D111" s="67"/>
      <c r="E111" s="68"/>
      <c r="F111" s="6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9.5" customHeight="1">
      <c r="A112" s="52"/>
      <c r="B112" s="67"/>
      <c r="C112" s="67"/>
      <c r="D112" s="67"/>
      <c r="E112" s="68"/>
      <c r="F112" s="6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9.5" customHeight="1">
      <c r="A113" s="52"/>
      <c r="B113" s="67"/>
      <c r="C113" s="67"/>
      <c r="D113" s="67"/>
      <c r="E113" s="68"/>
      <c r="F113" s="6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9.5" customHeight="1">
      <c r="A114" s="52"/>
      <c r="B114" s="67"/>
      <c r="C114" s="67"/>
      <c r="D114" s="67"/>
      <c r="E114" s="68"/>
      <c r="F114" s="6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9.5" customHeight="1">
      <c r="A115" s="52"/>
      <c r="B115" s="67"/>
      <c r="C115" s="67"/>
      <c r="D115" s="67"/>
      <c r="E115" s="68"/>
      <c r="F115" s="6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9.5" customHeight="1">
      <c r="A116" s="52"/>
      <c r="B116" s="67"/>
      <c r="C116" s="67"/>
      <c r="D116" s="67"/>
      <c r="E116" s="68"/>
      <c r="F116" s="6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9.5" customHeight="1">
      <c r="A117" s="52"/>
      <c r="B117" s="67"/>
      <c r="C117" s="67"/>
      <c r="D117" s="67"/>
      <c r="E117" s="68"/>
      <c r="F117" s="6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9.5" customHeight="1">
      <c r="A118" s="52"/>
      <c r="B118" s="67"/>
      <c r="C118" s="67"/>
      <c r="D118" s="67"/>
      <c r="E118" s="68"/>
      <c r="F118" s="6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9.5" customHeight="1">
      <c r="A119" s="52"/>
      <c r="B119" s="67"/>
      <c r="C119" s="67"/>
      <c r="D119" s="67"/>
      <c r="E119" s="68"/>
      <c r="F119" s="6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9.5" customHeight="1">
      <c r="A120" s="52"/>
      <c r="B120" s="67"/>
      <c r="C120" s="67"/>
      <c r="D120" s="67"/>
      <c r="E120" s="68"/>
      <c r="F120" s="6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9.5" customHeight="1">
      <c r="A121" s="52"/>
      <c r="B121" s="67"/>
      <c r="C121" s="67"/>
      <c r="D121" s="67"/>
      <c r="E121" s="68"/>
      <c r="F121" s="6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9.5" customHeight="1">
      <c r="A122" s="52"/>
      <c r="B122" s="67"/>
      <c r="C122" s="67"/>
      <c r="D122" s="67"/>
      <c r="E122" s="68"/>
      <c r="F122" s="6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9.5" customHeight="1">
      <c r="A123" s="52"/>
      <c r="B123" s="67"/>
      <c r="C123" s="67"/>
      <c r="D123" s="67"/>
      <c r="E123" s="68"/>
      <c r="F123" s="6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9.5" customHeight="1">
      <c r="A124" s="52"/>
      <c r="B124" s="67"/>
      <c r="C124" s="67"/>
      <c r="D124" s="67"/>
      <c r="E124" s="68"/>
      <c r="F124" s="6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9.5" customHeight="1">
      <c r="A125" s="52"/>
      <c r="B125" s="67"/>
      <c r="C125" s="67"/>
      <c r="D125" s="67"/>
      <c r="E125" s="68"/>
      <c r="F125" s="6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9.5" customHeight="1">
      <c r="A126" s="52"/>
      <c r="B126" s="67"/>
      <c r="C126" s="67"/>
      <c r="D126" s="67"/>
      <c r="E126" s="68"/>
      <c r="F126" s="6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9.5" customHeight="1">
      <c r="A127" s="52"/>
      <c r="B127" s="67"/>
      <c r="C127" s="67"/>
      <c r="D127" s="67"/>
      <c r="E127" s="68"/>
      <c r="F127" s="6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9.5" customHeight="1">
      <c r="A128" s="52"/>
      <c r="B128" s="67"/>
      <c r="C128" s="67"/>
      <c r="D128" s="67"/>
      <c r="E128" s="68"/>
      <c r="F128" s="6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9.5" customHeight="1">
      <c r="A129" s="52"/>
      <c r="B129" s="67"/>
      <c r="C129" s="67"/>
      <c r="D129" s="67"/>
      <c r="E129" s="68"/>
      <c r="F129" s="6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9.5" customHeight="1">
      <c r="A130" s="52"/>
      <c r="B130" s="67"/>
      <c r="C130" s="67"/>
      <c r="D130" s="67"/>
      <c r="E130" s="68"/>
      <c r="F130" s="6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9.5" customHeight="1">
      <c r="A131" s="52"/>
      <c r="B131" s="67"/>
      <c r="C131" s="67"/>
      <c r="D131" s="67"/>
      <c r="E131" s="68"/>
      <c r="F131" s="6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9.5" customHeight="1">
      <c r="A132" s="52"/>
      <c r="B132" s="67"/>
      <c r="C132" s="67"/>
      <c r="D132" s="67"/>
      <c r="E132" s="68"/>
      <c r="F132" s="6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9.5" customHeight="1">
      <c r="A133" s="52"/>
      <c r="B133" s="67"/>
      <c r="C133" s="67"/>
      <c r="D133" s="67"/>
      <c r="E133" s="68"/>
      <c r="F133" s="6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9.5" customHeight="1">
      <c r="A134" s="52"/>
      <c r="B134" s="67"/>
      <c r="C134" s="67"/>
      <c r="D134" s="67"/>
      <c r="E134" s="68"/>
      <c r="F134" s="6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9.5" customHeight="1">
      <c r="A135" s="52"/>
      <c r="B135" s="67"/>
      <c r="C135" s="67"/>
      <c r="D135" s="67"/>
      <c r="E135" s="68"/>
      <c r="F135" s="6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9.5" customHeight="1">
      <c r="A136" s="52"/>
      <c r="B136" s="67"/>
      <c r="C136" s="67"/>
      <c r="D136" s="67"/>
      <c r="E136" s="68"/>
      <c r="F136" s="6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9.5" customHeight="1">
      <c r="A137" s="52"/>
      <c r="B137" s="67"/>
      <c r="C137" s="67"/>
      <c r="D137" s="67"/>
      <c r="E137" s="68"/>
      <c r="F137" s="6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9.5" customHeight="1">
      <c r="A138" s="52"/>
      <c r="B138" s="67"/>
      <c r="C138" s="67"/>
      <c r="D138" s="67"/>
      <c r="E138" s="68"/>
      <c r="F138" s="6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9.5" customHeight="1">
      <c r="A139" s="52"/>
      <c r="B139" s="67"/>
      <c r="C139" s="67"/>
      <c r="D139" s="67"/>
      <c r="E139" s="68"/>
      <c r="F139" s="6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9.5" customHeight="1">
      <c r="A140" s="52"/>
      <c r="B140" s="67"/>
      <c r="C140" s="67"/>
      <c r="D140" s="67"/>
      <c r="E140" s="68"/>
      <c r="F140" s="6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9.5" customHeight="1">
      <c r="A141" s="52"/>
      <c r="B141" s="67"/>
      <c r="C141" s="67"/>
      <c r="D141" s="67"/>
      <c r="E141" s="68"/>
      <c r="F141" s="6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9.5" customHeight="1">
      <c r="A142" s="52"/>
      <c r="B142" s="67"/>
      <c r="C142" s="67"/>
      <c r="D142" s="67"/>
      <c r="E142" s="68"/>
      <c r="F142" s="6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9.5" customHeight="1">
      <c r="A143" s="52"/>
      <c r="B143" s="67"/>
      <c r="C143" s="67"/>
      <c r="D143" s="67"/>
      <c r="E143" s="68"/>
      <c r="F143" s="6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9.5" customHeight="1">
      <c r="A144" s="52"/>
      <c r="B144" s="67"/>
      <c r="C144" s="67"/>
      <c r="D144" s="67"/>
      <c r="E144" s="68"/>
      <c r="F144" s="6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9.5" customHeight="1">
      <c r="A145" s="52"/>
      <c r="B145" s="67"/>
      <c r="C145" s="67"/>
      <c r="D145" s="67"/>
      <c r="E145" s="68"/>
      <c r="F145" s="6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9.5" customHeight="1">
      <c r="A146" s="52"/>
      <c r="B146" s="67"/>
      <c r="C146" s="67"/>
      <c r="D146" s="67"/>
      <c r="E146" s="68"/>
      <c r="F146" s="6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9.5" customHeight="1">
      <c r="A147" s="52"/>
      <c r="B147" s="67"/>
      <c r="C147" s="67"/>
      <c r="D147" s="67"/>
      <c r="E147" s="68"/>
      <c r="F147" s="6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9.5" customHeight="1">
      <c r="A148" s="52"/>
      <c r="B148" s="67"/>
      <c r="C148" s="67"/>
      <c r="D148" s="67"/>
      <c r="E148" s="68"/>
      <c r="F148" s="6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9.5" customHeight="1">
      <c r="A149" s="52"/>
      <c r="B149" s="67"/>
      <c r="C149" s="67"/>
      <c r="D149" s="67"/>
      <c r="E149" s="68"/>
      <c r="F149" s="6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9.5" customHeight="1">
      <c r="A150" s="52"/>
      <c r="B150" s="67"/>
      <c r="C150" s="67"/>
      <c r="D150" s="67"/>
      <c r="E150" s="68"/>
      <c r="F150" s="6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9.5" customHeight="1">
      <c r="A151" s="52"/>
      <c r="B151" s="67"/>
      <c r="C151" s="67"/>
      <c r="D151" s="67"/>
      <c r="E151" s="68"/>
      <c r="F151" s="6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9.5" customHeight="1">
      <c r="A152" s="52"/>
      <c r="B152" s="67"/>
      <c r="C152" s="67"/>
      <c r="D152" s="67"/>
      <c r="E152" s="68"/>
      <c r="F152" s="6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9.5" customHeight="1">
      <c r="A153" s="52"/>
      <c r="B153" s="67"/>
      <c r="C153" s="67"/>
      <c r="D153" s="67"/>
      <c r="E153" s="68"/>
      <c r="F153" s="6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9.5" customHeight="1">
      <c r="A154" s="52"/>
      <c r="B154" s="67"/>
      <c r="C154" s="67"/>
      <c r="D154" s="67"/>
      <c r="E154" s="68"/>
      <c r="F154" s="6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9.5" customHeight="1">
      <c r="A155" s="52"/>
      <c r="B155" s="67"/>
      <c r="C155" s="67"/>
      <c r="D155" s="67"/>
      <c r="E155" s="68"/>
      <c r="F155" s="6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9.5" customHeight="1">
      <c r="A156" s="52"/>
      <c r="B156" s="67"/>
      <c r="C156" s="67"/>
      <c r="D156" s="67"/>
      <c r="E156" s="68"/>
      <c r="F156" s="6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9.5" customHeight="1">
      <c r="A157" s="52"/>
      <c r="B157" s="67"/>
      <c r="C157" s="67"/>
      <c r="D157" s="67"/>
      <c r="E157" s="68"/>
      <c r="F157" s="6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9.5" customHeight="1">
      <c r="A158" s="52"/>
      <c r="B158" s="67"/>
      <c r="C158" s="67"/>
      <c r="D158" s="67"/>
      <c r="E158" s="68"/>
      <c r="F158" s="6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9.5" customHeight="1">
      <c r="A159" s="52"/>
      <c r="B159" s="67"/>
      <c r="C159" s="67"/>
      <c r="D159" s="67"/>
      <c r="E159" s="68"/>
      <c r="F159" s="6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9.5" customHeight="1">
      <c r="A160" s="52"/>
      <c r="B160" s="67"/>
      <c r="C160" s="67"/>
      <c r="D160" s="67"/>
      <c r="E160" s="68"/>
      <c r="F160" s="6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9.5" customHeight="1">
      <c r="A161" s="52"/>
      <c r="B161" s="67"/>
      <c r="C161" s="67"/>
      <c r="D161" s="67"/>
      <c r="E161" s="68"/>
      <c r="F161" s="6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9.5" customHeight="1">
      <c r="A162" s="52"/>
      <c r="B162" s="67"/>
      <c r="C162" s="67"/>
      <c r="D162" s="67"/>
      <c r="E162" s="68"/>
      <c r="F162" s="6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9.5" customHeight="1">
      <c r="A163" s="52"/>
      <c r="B163" s="67"/>
      <c r="C163" s="67"/>
      <c r="D163" s="67"/>
      <c r="E163" s="68"/>
      <c r="F163" s="6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9.5" customHeight="1">
      <c r="A164" s="52"/>
      <c r="B164" s="67"/>
      <c r="C164" s="67"/>
      <c r="D164" s="67"/>
      <c r="E164" s="68"/>
      <c r="F164" s="6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9.5" customHeight="1">
      <c r="A165" s="52"/>
      <c r="B165" s="67"/>
      <c r="C165" s="67"/>
      <c r="D165" s="67"/>
      <c r="E165" s="68"/>
      <c r="F165" s="6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9.5" customHeight="1">
      <c r="A166" s="52"/>
      <c r="B166" s="67"/>
      <c r="C166" s="67"/>
      <c r="D166" s="67"/>
      <c r="E166" s="68"/>
      <c r="F166" s="6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9.5" customHeight="1">
      <c r="A167" s="52"/>
      <c r="B167" s="67"/>
      <c r="C167" s="67"/>
      <c r="D167" s="67"/>
      <c r="E167" s="68"/>
      <c r="F167" s="6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9.5" customHeight="1">
      <c r="A168" s="52"/>
      <c r="B168" s="67"/>
      <c r="C168" s="67"/>
      <c r="D168" s="67"/>
      <c r="E168" s="68"/>
      <c r="F168" s="6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9.5" customHeight="1">
      <c r="A169" s="52"/>
      <c r="B169" s="67"/>
      <c r="C169" s="67"/>
      <c r="D169" s="67"/>
      <c r="E169" s="68"/>
      <c r="F169" s="6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9.5" customHeight="1">
      <c r="A170" s="52"/>
      <c r="B170" s="67"/>
      <c r="C170" s="67"/>
      <c r="D170" s="67"/>
      <c r="E170" s="68"/>
      <c r="F170" s="6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9.5" customHeight="1">
      <c r="A171" s="52"/>
      <c r="B171" s="67"/>
      <c r="C171" s="67"/>
      <c r="D171" s="67"/>
      <c r="E171" s="68"/>
      <c r="F171" s="6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9.5" customHeight="1">
      <c r="A172" s="52"/>
      <c r="B172" s="67"/>
      <c r="C172" s="67"/>
      <c r="D172" s="67"/>
      <c r="E172" s="68"/>
      <c r="F172" s="6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9.5" customHeight="1">
      <c r="A173" s="52"/>
      <c r="B173" s="67"/>
      <c r="C173" s="67"/>
      <c r="D173" s="67"/>
      <c r="E173" s="68"/>
      <c r="F173" s="6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9.5" customHeight="1">
      <c r="A174" s="52"/>
      <c r="B174" s="67"/>
      <c r="C174" s="67"/>
      <c r="D174" s="67"/>
      <c r="E174" s="68"/>
      <c r="F174" s="6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9.5" customHeight="1">
      <c r="A175" s="52"/>
      <c r="B175" s="67"/>
      <c r="C175" s="67"/>
      <c r="D175" s="67"/>
      <c r="E175" s="68"/>
      <c r="F175" s="6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9.5" customHeight="1">
      <c r="A176" s="52"/>
      <c r="B176" s="67"/>
      <c r="C176" s="67"/>
      <c r="D176" s="67"/>
      <c r="E176" s="68"/>
      <c r="F176" s="6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9.5" customHeight="1">
      <c r="A177" s="52"/>
      <c r="B177" s="67"/>
      <c r="C177" s="67"/>
      <c r="D177" s="67"/>
      <c r="E177" s="68"/>
      <c r="F177" s="6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9.5" customHeight="1">
      <c r="A178" s="52"/>
      <c r="B178" s="67"/>
      <c r="C178" s="67"/>
      <c r="D178" s="67"/>
      <c r="E178" s="68"/>
      <c r="F178" s="6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9.5" customHeight="1">
      <c r="A179" s="52"/>
      <c r="B179" s="67"/>
      <c r="C179" s="67"/>
      <c r="D179" s="67"/>
      <c r="E179" s="68"/>
      <c r="F179" s="6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9.5" customHeight="1">
      <c r="A180" s="52"/>
      <c r="B180" s="67"/>
      <c r="C180" s="67"/>
      <c r="D180" s="67"/>
      <c r="E180" s="68"/>
      <c r="F180" s="6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9.5" customHeight="1">
      <c r="A181" s="52"/>
      <c r="B181" s="67"/>
      <c r="C181" s="67"/>
      <c r="D181" s="67"/>
      <c r="E181" s="68"/>
      <c r="F181" s="6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9.5" customHeight="1">
      <c r="A182" s="52"/>
      <c r="B182" s="67"/>
      <c r="C182" s="67"/>
      <c r="D182" s="67"/>
      <c r="E182" s="68"/>
      <c r="F182" s="6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9.5" customHeight="1">
      <c r="A183" s="52"/>
      <c r="B183" s="67"/>
      <c r="C183" s="67"/>
      <c r="D183" s="67"/>
      <c r="E183" s="68"/>
      <c r="F183" s="6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9.5" customHeight="1">
      <c r="A184" s="52"/>
      <c r="B184" s="67"/>
      <c r="C184" s="67"/>
      <c r="D184" s="67"/>
      <c r="E184" s="68"/>
      <c r="F184" s="6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9.5" customHeight="1">
      <c r="A185" s="52"/>
      <c r="B185" s="67"/>
      <c r="C185" s="67"/>
      <c r="D185" s="67"/>
      <c r="E185" s="68"/>
      <c r="F185" s="6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9.5" customHeight="1">
      <c r="A186" s="52"/>
      <c r="B186" s="67"/>
      <c r="C186" s="67"/>
      <c r="D186" s="67"/>
      <c r="E186" s="68"/>
      <c r="F186" s="6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9.5" customHeight="1">
      <c r="A187" s="52"/>
      <c r="B187" s="67"/>
      <c r="C187" s="67"/>
      <c r="D187" s="67"/>
      <c r="E187" s="68"/>
      <c r="F187" s="6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9.5" customHeight="1">
      <c r="A188" s="52"/>
      <c r="B188" s="67"/>
      <c r="C188" s="67"/>
      <c r="D188" s="67"/>
      <c r="E188" s="68"/>
      <c r="F188" s="6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9.5" customHeight="1">
      <c r="A189" s="52"/>
      <c r="B189" s="67"/>
      <c r="C189" s="67"/>
      <c r="D189" s="67"/>
      <c r="E189" s="68"/>
      <c r="F189" s="6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9.5" customHeight="1">
      <c r="A190" s="52"/>
      <c r="B190" s="67"/>
      <c r="C190" s="67"/>
      <c r="D190" s="67"/>
      <c r="E190" s="68"/>
      <c r="F190" s="6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9.5" customHeight="1">
      <c r="A191" s="52"/>
      <c r="B191" s="67"/>
      <c r="C191" s="67"/>
      <c r="D191" s="67"/>
      <c r="E191" s="68"/>
      <c r="F191" s="6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9.5" customHeight="1">
      <c r="A192" s="52"/>
      <c r="B192" s="67"/>
      <c r="C192" s="67"/>
      <c r="D192" s="67"/>
      <c r="E192" s="68"/>
      <c r="F192" s="6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9.5" customHeight="1">
      <c r="A193" s="52"/>
      <c r="B193" s="67"/>
      <c r="C193" s="67"/>
      <c r="D193" s="67"/>
      <c r="E193" s="68"/>
      <c r="F193" s="6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9.5" customHeight="1">
      <c r="A194" s="52"/>
      <c r="B194" s="67"/>
      <c r="C194" s="67"/>
      <c r="D194" s="67"/>
      <c r="E194" s="68"/>
      <c r="F194" s="6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9.5" customHeight="1">
      <c r="A195" s="52"/>
      <c r="B195" s="67"/>
      <c r="C195" s="67"/>
      <c r="D195" s="67"/>
      <c r="E195" s="69"/>
      <c r="F195" s="69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9.5" customHeight="1">
      <c r="A196" s="52"/>
      <c r="B196" s="67"/>
      <c r="C196" s="67"/>
      <c r="D196" s="67"/>
      <c r="E196" s="69"/>
      <c r="F196" s="69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9.5" customHeight="1">
      <c r="A197" s="52"/>
      <c r="B197" s="67"/>
      <c r="C197" s="67"/>
      <c r="D197" s="67"/>
      <c r="E197" s="69"/>
      <c r="F197" s="69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9.5" customHeight="1">
      <c r="A198" s="52"/>
      <c r="B198" s="67"/>
      <c r="C198" s="67"/>
      <c r="D198" s="67"/>
      <c r="E198" s="69"/>
      <c r="F198" s="69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9.5" customHeight="1">
      <c r="A199" s="52"/>
      <c r="B199" s="67"/>
      <c r="C199" s="67"/>
      <c r="D199" s="67"/>
      <c r="E199" s="69"/>
      <c r="F199" s="6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9.5" customHeight="1">
      <c r="A200" s="52"/>
      <c r="B200" s="67"/>
      <c r="C200" s="67"/>
      <c r="D200" s="67"/>
      <c r="E200" s="69"/>
      <c r="F200" s="69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9.5" customHeight="1">
      <c r="A201" s="52"/>
      <c r="B201" s="67"/>
      <c r="C201" s="67"/>
      <c r="D201" s="67"/>
      <c r="E201" s="69"/>
      <c r="F201" s="69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9.5" customHeight="1">
      <c r="A202" s="52"/>
      <c r="B202" s="67"/>
      <c r="C202" s="67"/>
      <c r="D202" s="67"/>
      <c r="E202" s="69"/>
      <c r="F202" s="69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9.5" customHeight="1">
      <c r="A203" s="52"/>
      <c r="B203" s="67"/>
      <c r="C203" s="67"/>
      <c r="D203" s="67"/>
      <c r="E203" s="69"/>
      <c r="F203" s="69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9.5" customHeight="1">
      <c r="A204" s="52"/>
      <c r="B204" s="67"/>
      <c r="C204" s="67"/>
      <c r="D204" s="67"/>
      <c r="E204" s="69"/>
      <c r="F204" s="69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9.5" customHeight="1">
      <c r="A205" s="52"/>
      <c r="B205" s="67"/>
      <c r="C205" s="67"/>
      <c r="D205" s="67"/>
      <c r="E205" s="69"/>
      <c r="F205" s="69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9.5" customHeight="1">
      <c r="A206" s="52"/>
      <c r="B206" s="67"/>
      <c r="C206" s="67"/>
      <c r="D206" s="67"/>
      <c r="E206" s="69"/>
      <c r="F206" s="69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9.5" customHeight="1">
      <c r="A207" s="52"/>
      <c r="B207" s="67"/>
      <c r="C207" s="67"/>
      <c r="D207" s="67"/>
      <c r="E207" s="69"/>
      <c r="F207" s="69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9.5" customHeight="1">
      <c r="A208" s="52"/>
      <c r="B208" s="67"/>
      <c r="C208" s="67"/>
      <c r="D208" s="67"/>
      <c r="E208" s="69"/>
      <c r="F208" s="69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9.5" customHeight="1">
      <c r="A209" s="52"/>
      <c r="B209" s="67"/>
      <c r="C209" s="67"/>
      <c r="D209" s="67"/>
      <c r="E209" s="69"/>
      <c r="F209" s="69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9.5" customHeight="1">
      <c r="A210" s="52"/>
      <c r="B210" s="67"/>
      <c r="C210" s="67"/>
      <c r="D210" s="67"/>
      <c r="E210" s="69"/>
      <c r="F210" s="69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9.5" customHeight="1">
      <c r="A211" s="52"/>
      <c r="B211" s="67"/>
      <c r="C211" s="67"/>
      <c r="D211" s="67"/>
      <c r="E211" s="69"/>
      <c r="F211" s="69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9.5" customHeight="1">
      <c r="A212" s="52"/>
      <c r="B212" s="67"/>
      <c r="C212" s="67"/>
      <c r="D212" s="67"/>
      <c r="E212" s="69"/>
      <c r="F212" s="69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9.5" customHeight="1">
      <c r="A213" s="52"/>
      <c r="B213" s="67"/>
      <c r="C213" s="67"/>
      <c r="D213" s="67"/>
      <c r="E213" s="69"/>
      <c r="F213" s="69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9.5" customHeight="1">
      <c r="A214" s="52"/>
      <c r="B214" s="67"/>
      <c r="C214" s="67"/>
      <c r="D214" s="67"/>
      <c r="E214" s="69"/>
      <c r="F214" s="69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9.5" customHeight="1">
      <c r="A215" s="52"/>
      <c r="B215" s="67"/>
      <c r="C215" s="67"/>
      <c r="D215" s="67"/>
      <c r="E215" s="69"/>
      <c r="F215" s="69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9.5" customHeight="1">
      <c r="A216" s="52"/>
      <c r="B216" s="67"/>
      <c r="C216" s="67"/>
      <c r="D216" s="67"/>
      <c r="E216" s="69"/>
      <c r="F216" s="69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9.5" customHeight="1">
      <c r="A217" s="52"/>
      <c r="B217" s="67"/>
      <c r="C217" s="67"/>
      <c r="D217" s="67"/>
      <c r="E217" s="69"/>
      <c r="F217" s="69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9.5" customHeight="1">
      <c r="A218" s="52"/>
      <c r="B218" s="67"/>
      <c r="C218" s="67"/>
      <c r="D218" s="67"/>
      <c r="E218" s="69"/>
      <c r="F218" s="69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9.5" customHeight="1">
      <c r="A219" s="52"/>
      <c r="B219" s="67"/>
      <c r="C219" s="67"/>
      <c r="D219" s="67"/>
      <c r="E219" s="69"/>
      <c r="F219" s="69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9.5" customHeight="1">
      <c r="A220" s="52"/>
      <c r="B220" s="67"/>
      <c r="C220" s="67"/>
      <c r="D220" s="67"/>
      <c r="E220" s="69"/>
      <c r="F220" s="69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18"/>
      <c r="B221" s="54"/>
      <c r="C221" s="54"/>
      <c r="D221" s="54"/>
      <c r="E221" s="54"/>
      <c r="F221" s="54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18"/>
      <c r="B222" s="54"/>
      <c r="C222" s="54"/>
      <c r="D222" s="54"/>
      <c r="E222" s="54"/>
      <c r="F222" s="54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18"/>
      <c r="B223" s="54"/>
      <c r="C223" s="54"/>
      <c r="D223" s="54"/>
      <c r="E223" s="54"/>
      <c r="F223" s="54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18"/>
      <c r="B224" s="54"/>
      <c r="C224" s="54"/>
      <c r="D224" s="54"/>
      <c r="E224" s="54"/>
      <c r="F224" s="54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18"/>
      <c r="B225" s="54"/>
      <c r="C225" s="54"/>
      <c r="D225" s="54"/>
      <c r="E225" s="54"/>
      <c r="F225" s="54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18"/>
      <c r="B226" s="54"/>
      <c r="C226" s="54"/>
      <c r="D226" s="54"/>
      <c r="E226" s="54"/>
      <c r="F226" s="54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18"/>
      <c r="B227" s="54"/>
      <c r="C227" s="54"/>
      <c r="D227" s="54"/>
      <c r="E227" s="54"/>
      <c r="F227" s="54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18"/>
      <c r="B228" s="54"/>
      <c r="C228" s="54"/>
      <c r="D228" s="54"/>
      <c r="E228" s="54"/>
      <c r="F228" s="54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18"/>
      <c r="B229" s="54"/>
      <c r="C229" s="54"/>
      <c r="D229" s="54"/>
      <c r="E229" s="54"/>
      <c r="F229" s="54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18"/>
      <c r="B230" s="54"/>
      <c r="C230" s="54"/>
      <c r="D230" s="54"/>
      <c r="E230" s="54"/>
      <c r="F230" s="54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18"/>
      <c r="B231" s="54"/>
      <c r="C231" s="54"/>
      <c r="D231" s="54"/>
      <c r="E231" s="54"/>
      <c r="F231" s="54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18"/>
      <c r="B232" s="54"/>
      <c r="C232" s="54"/>
      <c r="D232" s="54"/>
      <c r="E232" s="54"/>
      <c r="F232" s="54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18"/>
      <c r="B233" s="54"/>
      <c r="C233" s="54"/>
      <c r="D233" s="54"/>
      <c r="E233" s="54"/>
      <c r="F233" s="54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18"/>
      <c r="B234" s="54"/>
      <c r="C234" s="54"/>
      <c r="D234" s="54"/>
      <c r="E234" s="54"/>
      <c r="F234" s="54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18"/>
      <c r="B235" s="54"/>
      <c r="C235" s="54"/>
      <c r="D235" s="54"/>
      <c r="E235" s="54"/>
      <c r="F235" s="54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18"/>
      <c r="B236" s="54"/>
      <c r="C236" s="54"/>
      <c r="D236" s="54"/>
      <c r="E236" s="54"/>
      <c r="F236" s="54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18"/>
      <c r="B237" s="54"/>
      <c r="C237" s="54"/>
      <c r="D237" s="54"/>
      <c r="E237" s="54"/>
      <c r="F237" s="54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18"/>
      <c r="B238" s="54"/>
      <c r="C238" s="54"/>
      <c r="D238" s="54"/>
      <c r="E238" s="54"/>
      <c r="F238" s="54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18"/>
      <c r="B239" s="54"/>
      <c r="C239" s="54"/>
      <c r="D239" s="54"/>
      <c r="E239" s="54"/>
      <c r="F239" s="54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18"/>
      <c r="B240" s="54"/>
      <c r="C240" s="54"/>
      <c r="D240" s="54"/>
      <c r="E240" s="54"/>
      <c r="F240" s="54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18"/>
      <c r="B241" s="54"/>
      <c r="C241" s="54"/>
      <c r="D241" s="54"/>
      <c r="E241" s="54"/>
      <c r="F241" s="54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18"/>
      <c r="B242" s="54"/>
      <c r="C242" s="54"/>
      <c r="D242" s="54"/>
      <c r="E242" s="54"/>
      <c r="F242" s="54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18"/>
      <c r="B243" s="54"/>
      <c r="C243" s="54"/>
      <c r="D243" s="54"/>
      <c r="E243" s="54"/>
      <c r="F243" s="54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18"/>
      <c r="B244" s="54"/>
      <c r="C244" s="54"/>
      <c r="D244" s="54"/>
      <c r="E244" s="54"/>
      <c r="F244" s="54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18"/>
      <c r="B245" s="54"/>
      <c r="C245" s="54"/>
      <c r="D245" s="54"/>
      <c r="E245" s="54"/>
      <c r="F245" s="54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18"/>
      <c r="B246" s="54"/>
      <c r="C246" s="54"/>
      <c r="D246" s="54"/>
      <c r="E246" s="54"/>
      <c r="F246" s="54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18"/>
      <c r="B247" s="54"/>
      <c r="C247" s="54"/>
      <c r="D247" s="54"/>
      <c r="E247" s="54"/>
      <c r="F247" s="54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18"/>
      <c r="B248" s="54"/>
      <c r="C248" s="54"/>
      <c r="D248" s="54"/>
      <c r="E248" s="54"/>
      <c r="F248" s="54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18"/>
      <c r="B249" s="54"/>
      <c r="C249" s="54"/>
      <c r="D249" s="54"/>
      <c r="E249" s="54"/>
      <c r="F249" s="54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18"/>
      <c r="B250" s="54"/>
      <c r="C250" s="54"/>
      <c r="D250" s="54"/>
      <c r="E250" s="54"/>
      <c r="F250" s="54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18"/>
      <c r="B251" s="54"/>
      <c r="C251" s="54"/>
      <c r="D251" s="54"/>
      <c r="E251" s="54"/>
      <c r="F251" s="5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18"/>
      <c r="B252" s="54"/>
      <c r="C252" s="54"/>
      <c r="D252" s="54"/>
      <c r="E252" s="54"/>
      <c r="F252" s="54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18"/>
      <c r="B253" s="54"/>
      <c r="C253" s="54"/>
      <c r="D253" s="54"/>
      <c r="E253" s="54"/>
      <c r="F253" s="54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18"/>
      <c r="B254" s="54"/>
      <c r="C254" s="54"/>
      <c r="D254" s="54"/>
      <c r="E254" s="54"/>
      <c r="F254" s="54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18"/>
      <c r="B255" s="54"/>
      <c r="C255" s="54"/>
      <c r="D255" s="54"/>
      <c r="E255" s="54"/>
      <c r="F255" s="54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18"/>
      <c r="B256" s="54"/>
      <c r="C256" s="54"/>
      <c r="D256" s="54"/>
      <c r="E256" s="54"/>
      <c r="F256" s="54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18"/>
      <c r="B257" s="54"/>
      <c r="C257" s="54"/>
      <c r="D257" s="54"/>
      <c r="E257" s="54"/>
      <c r="F257" s="54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18"/>
      <c r="B258" s="54"/>
      <c r="C258" s="54"/>
      <c r="D258" s="54"/>
      <c r="E258" s="54"/>
      <c r="F258" s="54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18"/>
      <c r="B259" s="54"/>
      <c r="C259" s="54"/>
      <c r="D259" s="54"/>
      <c r="E259" s="54"/>
      <c r="F259" s="54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18"/>
      <c r="B260" s="54"/>
      <c r="C260" s="54"/>
      <c r="D260" s="54"/>
      <c r="E260" s="54"/>
      <c r="F260" s="54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18"/>
      <c r="B261" s="54"/>
      <c r="C261" s="54"/>
      <c r="D261" s="54"/>
      <c r="E261" s="54"/>
      <c r="F261" s="54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18"/>
      <c r="B262" s="54"/>
      <c r="C262" s="54"/>
      <c r="D262" s="54"/>
      <c r="E262" s="54"/>
      <c r="F262" s="54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18"/>
      <c r="B263" s="54"/>
      <c r="C263" s="54"/>
      <c r="D263" s="54"/>
      <c r="E263" s="54"/>
      <c r="F263" s="54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18"/>
      <c r="B264" s="54"/>
      <c r="C264" s="54"/>
      <c r="D264" s="54"/>
      <c r="E264" s="54"/>
      <c r="F264" s="54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18"/>
      <c r="B265" s="54"/>
      <c r="C265" s="54"/>
      <c r="D265" s="54"/>
      <c r="E265" s="54"/>
      <c r="F265" s="54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18"/>
      <c r="B266" s="54"/>
      <c r="C266" s="54"/>
      <c r="D266" s="54"/>
      <c r="E266" s="54"/>
      <c r="F266" s="54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18"/>
      <c r="B267" s="54"/>
      <c r="C267" s="54"/>
      <c r="D267" s="54"/>
      <c r="E267" s="54"/>
      <c r="F267" s="54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18"/>
      <c r="B268" s="54"/>
      <c r="C268" s="54"/>
      <c r="D268" s="54"/>
      <c r="E268" s="54"/>
      <c r="F268" s="54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18"/>
      <c r="B269" s="54"/>
      <c r="C269" s="54"/>
      <c r="D269" s="54"/>
      <c r="E269" s="54"/>
      <c r="F269" s="54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18"/>
      <c r="B270" s="54"/>
      <c r="C270" s="54"/>
      <c r="D270" s="54"/>
      <c r="E270" s="54"/>
      <c r="F270" s="54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18"/>
      <c r="B271" s="54"/>
      <c r="C271" s="54"/>
      <c r="D271" s="54"/>
      <c r="E271" s="54"/>
      <c r="F271" s="54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18"/>
      <c r="B272" s="54"/>
      <c r="C272" s="54"/>
      <c r="D272" s="54"/>
      <c r="E272" s="54"/>
      <c r="F272" s="54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18"/>
      <c r="B273" s="54"/>
      <c r="C273" s="54"/>
      <c r="D273" s="54"/>
      <c r="E273" s="54"/>
      <c r="F273" s="54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18"/>
      <c r="B274" s="54"/>
      <c r="C274" s="54"/>
      <c r="D274" s="54"/>
      <c r="E274" s="54"/>
      <c r="F274" s="54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18"/>
      <c r="B275" s="54"/>
      <c r="C275" s="54"/>
      <c r="D275" s="54"/>
      <c r="E275" s="54"/>
      <c r="F275" s="54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18"/>
      <c r="B276" s="54"/>
      <c r="C276" s="54"/>
      <c r="D276" s="54"/>
      <c r="E276" s="54"/>
      <c r="F276" s="54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18"/>
      <c r="B277" s="54"/>
      <c r="C277" s="54"/>
      <c r="D277" s="54"/>
      <c r="E277" s="54"/>
      <c r="F277" s="54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18"/>
      <c r="B278" s="54"/>
      <c r="C278" s="54"/>
      <c r="D278" s="54"/>
      <c r="E278" s="54"/>
      <c r="F278" s="54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18"/>
      <c r="B279" s="54"/>
      <c r="C279" s="54"/>
      <c r="D279" s="54"/>
      <c r="E279" s="54"/>
      <c r="F279" s="54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18"/>
      <c r="B280" s="54"/>
      <c r="C280" s="54"/>
      <c r="D280" s="54"/>
      <c r="E280" s="54"/>
      <c r="F280" s="54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18"/>
      <c r="B281" s="54"/>
      <c r="C281" s="54"/>
      <c r="D281" s="54"/>
      <c r="E281" s="54"/>
      <c r="F281" s="54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18"/>
      <c r="B282" s="54"/>
      <c r="C282" s="54"/>
      <c r="D282" s="54"/>
      <c r="E282" s="54"/>
      <c r="F282" s="54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18"/>
      <c r="B283" s="54"/>
      <c r="C283" s="54"/>
      <c r="D283" s="54"/>
      <c r="E283" s="54"/>
      <c r="F283" s="54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18"/>
      <c r="B284" s="54"/>
      <c r="C284" s="54"/>
      <c r="D284" s="54"/>
      <c r="E284" s="54"/>
      <c r="F284" s="54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18"/>
      <c r="B285" s="54"/>
      <c r="C285" s="54"/>
      <c r="D285" s="54"/>
      <c r="E285" s="54"/>
      <c r="F285" s="54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18"/>
      <c r="B286" s="54"/>
      <c r="C286" s="54"/>
      <c r="D286" s="54"/>
      <c r="E286" s="54"/>
      <c r="F286" s="54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18"/>
      <c r="B287" s="54"/>
      <c r="C287" s="54"/>
      <c r="D287" s="54"/>
      <c r="E287" s="54"/>
      <c r="F287" s="54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18"/>
      <c r="B288" s="54"/>
      <c r="C288" s="54"/>
      <c r="D288" s="54"/>
      <c r="E288" s="54"/>
      <c r="F288" s="54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18"/>
      <c r="B289" s="54"/>
      <c r="C289" s="54"/>
      <c r="D289" s="54"/>
      <c r="E289" s="54"/>
      <c r="F289" s="54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18"/>
      <c r="B290" s="54"/>
      <c r="C290" s="54"/>
      <c r="D290" s="54"/>
      <c r="E290" s="54"/>
      <c r="F290" s="54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18"/>
      <c r="B291" s="54"/>
      <c r="C291" s="54"/>
      <c r="D291" s="54"/>
      <c r="E291" s="54"/>
      <c r="F291" s="54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18"/>
      <c r="B292" s="54"/>
      <c r="C292" s="54"/>
      <c r="D292" s="54"/>
      <c r="E292" s="54"/>
      <c r="F292" s="54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18"/>
      <c r="B293" s="54"/>
      <c r="C293" s="54"/>
      <c r="D293" s="54"/>
      <c r="E293" s="54"/>
      <c r="F293" s="54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18"/>
      <c r="B294" s="54"/>
      <c r="C294" s="54"/>
      <c r="D294" s="54"/>
      <c r="E294" s="54"/>
      <c r="F294" s="54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18"/>
      <c r="B295" s="54"/>
      <c r="C295" s="54"/>
      <c r="D295" s="54"/>
      <c r="E295" s="54"/>
      <c r="F295" s="54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18"/>
      <c r="B296" s="54"/>
      <c r="C296" s="54"/>
      <c r="D296" s="54"/>
      <c r="E296" s="54"/>
      <c r="F296" s="54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18"/>
      <c r="B297" s="54"/>
      <c r="C297" s="54"/>
      <c r="D297" s="54"/>
      <c r="E297" s="54"/>
      <c r="F297" s="54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18"/>
      <c r="B298" s="54"/>
      <c r="C298" s="54"/>
      <c r="D298" s="54"/>
      <c r="E298" s="54"/>
      <c r="F298" s="5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18"/>
      <c r="B299" s="54"/>
      <c r="C299" s="54"/>
      <c r="D299" s="54"/>
      <c r="E299" s="54"/>
      <c r="F299" s="5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18"/>
      <c r="B300" s="54"/>
      <c r="C300" s="54"/>
      <c r="D300" s="54"/>
      <c r="E300" s="54"/>
      <c r="F300" s="54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18"/>
      <c r="B301" s="54"/>
      <c r="C301" s="54"/>
      <c r="D301" s="54"/>
      <c r="E301" s="54"/>
      <c r="F301" s="54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18"/>
      <c r="B302" s="54"/>
      <c r="C302" s="54"/>
      <c r="D302" s="54"/>
      <c r="E302" s="54"/>
      <c r="F302" s="54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18"/>
      <c r="B303" s="54"/>
      <c r="C303" s="54"/>
      <c r="D303" s="54"/>
      <c r="E303" s="54"/>
      <c r="F303" s="54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18"/>
      <c r="B304" s="54"/>
      <c r="C304" s="54"/>
      <c r="D304" s="54"/>
      <c r="E304" s="54"/>
      <c r="F304" s="54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18"/>
      <c r="B305" s="54"/>
      <c r="C305" s="54"/>
      <c r="D305" s="54"/>
      <c r="E305" s="54"/>
      <c r="F305" s="54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18"/>
      <c r="B306" s="54"/>
      <c r="C306" s="54"/>
      <c r="D306" s="54"/>
      <c r="E306" s="54"/>
      <c r="F306" s="54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18"/>
      <c r="B307" s="54"/>
      <c r="C307" s="54"/>
      <c r="D307" s="54"/>
      <c r="E307" s="54"/>
      <c r="F307" s="54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18"/>
      <c r="B308" s="54"/>
      <c r="C308" s="54"/>
      <c r="D308" s="54"/>
      <c r="E308" s="54"/>
      <c r="F308" s="54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18"/>
      <c r="B309" s="54"/>
      <c r="C309" s="54"/>
      <c r="D309" s="54"/>
      <c r="E309" s="54"/>
      <c r="F309" s="54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18"/>
      <c r="B310" s="54"/>
      <c r="C310" s="54"/>
      <c r="D310" s="54"/>
      <c r="E310" s="54"/>
      <c r="F310" s="54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18"/>
      <c r="B311" s="54"/>
      <c r="C311" s="54"/>
      <c r="D311" s="54"/>
      <c r="E311" s="54"/>
      <c r="F311" s="54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18"/>
      <c r="B312" s="54"/>
      <c r="C312" s="54"/>
      <c r="D312" s="54"/>
      <c r="E312" s="54"/>
      <c r="F312" s="54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18"/>
      <c r="B313" s="54"/>
      <c r="C313" s="54"/>
      <c r="D313" s="54"/>
      <c r="E313" s="54"/>
      <c r="F313" s="54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18"/>
      <c r="B314" s="54"/>
      <c r="C314" s="54"/>
      <c r="D314" s="54"/>
      <c r="E314" s="54"/>
      <c r="F314" s="54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18"/>
      <c r="B315" s="54"/>
      <c r="C315" s="54"/>
      <c r="D315" s="54"/>
      <c r="E315" s="54"/>
      <c r="F315" s="54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18"/>
      <c r="B316" s="54"/>
      <c r="C316" s="54"/>
      <c r="D316" s="54"/>
      <c r="E316" s="54"/>
      <c r="F316" s="5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18"/>
      <c r="B317" s="54"/>
      <c r="C317" s="54"/>
      <c r="D317" s="54"/>
      <c r="E317" s="54"/>
      <c r="F317" s="54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18"/>
      <c r="B318" s="54"/>
      <c r="C318" s="54"/>
      <c r="D318" s="54"/>
      <c r="E318" s="54"/>
      <c r="F318" s="54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18"/>
      <c r="B319" s="54"/>
      <c r="C319" s="54"/>
      <c r="D319" s="54"/>
      <c r="E319" s="54"/>
      <c r="F319" s="54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18"/>
      <c r="B320" s="54"/>
      <c r="C320" s="54"/>
      <c r="D320" s="54"/>
      <c r="E320" s="54"/>
      <c r="F320" s="54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18"/>
      <c r="B321" s="54"/>
      <c r="C321" s="54"/>
      <c r="D321" s="54"/>
      <c r="E321" s="54"/>
      <c r="F321" s="5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18"/>
      <c r="B322" s="54"/>
      <c r="C322" s="54"/>
      <c r="D322" s="54"/>
      <c r="E322" s="54"/>
      <c r="F322" s="5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18"/>
      <c r="B323" s="54"/>
      <c r="C323" s="54"/>
      <c r="D323" s="54"/>
      <c r="E323" s="54"/>
      <c r="F323" s="5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18"/>
      <c r="B324" s="54"/>
      <c r="C324" s="54"/>
      <c r="D324" s="54"/>
      <c r="E324" s="54"/>
      <c r="F324" s="5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18"/>
      <c r="B325" s="54"/>
      <c r="C325" s="54"/>
      <c r="D325" s="54"/>
      <c r="E325" s="54"/>
      <c r="F325" s="54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18"/>
      <c r="B326" s="54"/>
      <c r="C326" s="54"/>
      <c r="D326" s="54"/>
      <c r="E326" s="54"/>
      <c r="F326" s="5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18"/>
      <c r="B327" s="54"/>
      <c r="C327" s="54"/>
      <c r="D327" s="54"/>
      <c r="E327" s="54"/>
      <c r="F327" s="54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18"/>
      <c r="B328" s="54"/>
      <c r="C328" s="54"/>
      <c r="D328" s="54"/>
      <c r="E328" s="54"/>
      <c r="F328" s="54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18"/>
      <c r="B329" s="54"/>
      <c r="C329" s="54"/>
      <c r="D329" s="54"/>
      <c r="E329" s="54"/>
      <c r="F329" s="54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18"/>
      <c r="B330" s="54"/>
      <c r="C330" s="54"/>
      <c r="D330" s="54"/>
      <c r="E330" s="54"/>
      <c r="F330" s="54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18"/>
      <c r="B331" s="54"/>
      <c r="C331" s="54"/>
      <c r="D331" s="54"/>
      <c r="E331" s="54"/>
      <c r="F331" s="5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18"/>
      <c r="B332" s="54"/>
      <c r="C332" s="54"/>
      <c r="D332" s="54"/>
      <c r="E332" s="54"/>
      <c r="F332" s="5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18"/>
      <c r="B333" s="54"/>
      <c r="C333" s="54"/>
      <c r="D333" s="54"/>
      <c r="E333" s="54"/>
      <c r="F333" s="5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18"/>
      <c r="B334" s="54"/>
      <c r="C334" s="54"/>
      <c r="D334" s="54"/>
      <c r="E334" s="54"/>
      <c r="F334" s="54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18"/>
      <c r="B335" s="54"/>
      <c r="C335" s="54"/>
      <c r="D335" s="54"/>
      <c r="E335" s="54"/>
      <c r="F335" s="54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18"/>
      <c r="B336" s="54"/>
      <c r="C336" s="54"/>
      <c r="D336" s="54"/>
      <c r="E336" s="54"/>
      <c r="F336" s="54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18"/>
      <c r="B337" s="54"/>
      <c r="C337" s="54"/>
      <c r="D337" s="54"/>
      <c r="E337" s="54"/>
      <c r="F337" s="54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18"/>
      <c r="B338" s="54"/>
      <c r="C338" s="54"/>
      <c r="D338" s="54"/>
      <c r="E338" s="54"/>
      <c r="F338" s="5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18"/>
      <c r="B339" s="54"/>
      <c r="C339" s="54"/>
      <c r="D339" s="54"/>
      <c r="E339" s="54"/>
      <c r="F339" s="5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18"/>
      <c r="B340" s="54"/>
      <c r="C340" s="54"/>
      <c r="D340" s="54"/>
      <c r="E340" s="54"/>
      <c r="F340" s="54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18"/>
      <c r="B341" s="54"/>
      <c r="C341" s="54"/>
      <c r="D341" s="54"/>
      <c r="E341" s="54"/>
      <c r="F341" s="54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18"/>
      <c r="B342" s="54"/>
      <c r="C342" s="54"/>
      <c r="D342" s="54"/>
      <c r="E342" s="54"/>
      <c r="F342" s="54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18"/>
      <c r="B343" s="54"/>
      <c r="C343" s="54"/>
      <c r="D343" s="54"/>
      <c r="E343" s="54"/>
      <c r="F343" s="54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18"/>
      <c r="B344" s="54"/>
      <c r="C344" s="54"/>
      <c r="D344" s="54"/>
      <c r="E344" s="54"/>
      <c r="F344" s="54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18"/>
      <c r="B345" s="54"/>
      <c r="C345" s="54"/>
      <c r="D345" s="54"/>
      <c r="E345" s="54"/>
      <c r="F345" s="54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18"/>
      <c r="B346" s="54"/>
      <c r="C346" s="54"/>
      <c r="D346" s="54"/>
      <c r="E346" s="54"/>
      <c r="F346" s="54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18"/>
      <c r="B347" s="54"/>
      <c r="C347" s="54"/>
      <c r="D347" s="54"/>
      <c r="E347" s="54"/>
      <c r="F347" s="54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18"/>
      <c r="B348" s="54"/>
      <c r="C348" s="54"/>
      <c r="D348" s="54"/>
      <c r="E348" s="54"/>
      <c r="F348" s="5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18"/>
      <c r="B349" s="54"/>
      <c r="C349" s="54"/>
      <c r="D349" s="54"/>
      <c r="E349" s="54"/>
      <c r="F349" s="5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18"/>
      <c r="B350" s="54"/>
      <c r="C350" s="54"/>
      <c r="D350" s="54"/>
      <c r="E350" s="54"/>
      <c r="F350" s="5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18"/>
      <c r="B351" s="54"/>
      <c r="C351" s="54"/>
      <c r="D351" s="54"/>
      <c r="E351" s="54"/>
      <c r="F351" s="54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18"/>
      <c r="B352" s="54"/>
      <c r="C352" s="54"/>
      <c r="D352" s="54"/>
      <c r="E352" s="54"/>
      <c r="F352" s="54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18"/>
      <c r="B353" s="54"/>
      <c r="C353" s="54"/>
      <c r="D353" s="54"/>
      <c r="E353" s="54"/>
      <c r="F353" s="5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18"/>
      <c r="B354" s="54"/>
      <c r="C354" s="54"/>
      <c r="D354" s="54"/>
      <c r="E354" s="54"/>
      <c r="F354" s="5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18"/>
      <c r="B355" s="54"/>
      <c r="C355" s="54"/>
      <c r="D355" s="54"/>
      <c r="E355" s="54"/>
      <c r="F355" s="5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18"/>
      <c r="B356" s="54"/>
      <c r="C356" s="54"/>
      <c r="D356" s="54"/>
      <c r="E356" s="54"/>
      <c r="F356" s="5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18"/>
      <c r="B357" s="54"/>
      <c r="C357" s="54"/>
      <c r="D357" s="54"/>
      <c r="E357" s="54"/>
      <c r="F357" s="5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18"/>
      <c r="B358" s="54"/>
      <c r="C358" s="54"/>
      <c r="D358" s="54"/>
      <c r="E358" s="54"/>
      <c r="F358" s="5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18"/>
      <c r="B359" s="54"/>
      <c r="C359" s="54"/>
      <c r="D359" s="54"/>
      <c r="E359" s="54"/>
      <c r="F359" s="5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18"/>
      <c r="B360" s="54"/>
      <c r="C360" s="54"/>
      <c r="D360" s="54"/>
      <c r="E360" s="54"/>
      <c r="F360" s="54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18"/>
      <c r="B361" s="54"/>
      <c r="C361" s="54"/>
      <c r="D361" s="54"/>
      <c r="E361" s="54"/>
      <c r="F361" s="5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18"/>
      <c r="B362" s="54"/>
      <c r="C362" s="54"/>
      <c r="D362" s="54"/>
      <c r="E362" s="54"/>
      <c r="F362" s="54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18"/>
      <c r="B363" s="54"/>
      <c r="C363" s="54"/>
      <c r="D363" s="54"/>
      <c r="E363" s="54"/>
      <c r="F363" s="5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18"/>
      <c r="B364" s="54"/>
      <c r="C364" s="54"/>
      <c r="D364" s="54"/>
      <c r="E364" s="54"/>
      <c r="F364" s="5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18"/>
      <c r="B365" s="54"/>
      <c r="C365" s="54"/>
      <c r="D365" s="54"/>
      <c r="E365" s="54"/>
      <c r="F365" s="5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18"/>
      <c r="B366" s="54"/>
      <c r="C366" s="54"/>
      <c r="D366" s="54"/>
      <c r="E366" s="54"/>
      <c r="F366" s="5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18"/>
      <c r="B367" s="54"/>
      <c r="C367" s="54"/>
      <c r="D367" s="54"/>
      <c r="E367" s="54"/>
      <c r="F367" s="5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18"/>
      <c r="B368" s="54"/>
      <c r="C368" s="54"/>
      <c r="D368" s="54"/>
      <c r="E368" s="54"/>
      <c r="F368" s="54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18"/>
      <c r="B369" s="54"/>
      <c r="C369" s="54"/>
      <c r="D369" s="54"/>
      <c r="E369" s="54"/>
      <c r="F369" s="54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18"/>
      <c r="B370" s="54"/>
      <c r="C370" s="54"/>
      <c r="D370" s="54"/>
      <c r="E370" s="54"/>
      <c r="F370" s="54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18"/>
      <c r="B371" s="54"/>
      <c r="C371" s="54"/>
      <c r="D371" s="54"/>
      <c r="E371" s="54"/>
      <c r="F371" s="5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18"/>
      <c r="B372" s="54"/>
      <c r="C372" s="54"/>
      <c r="D372" s="54"/>
      <c r="E372" s="54"/>
      <c r="F372" s="5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18"/>
      <c r="B373" s="54"/>
      <c r="C373" s="54"/>
      <c r="D373" s="54"/>
      <c r="E373" s="54"/>
      <c r="F373" s="5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18"/>
      <c r="B374" s="54"/>
      <c r="C374" s="54"/>
      <c r="D374" s="54"/>
      <c r="E374" s="54"/>
      <c r="F374" s="5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18"/>
      <c r="B375" s="54"/>
      <c r="C375" s="54"/>
      <c r="D375" s="54"/>
      <c r="E375" s="54"/>
      <c r="F375" s="5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18"/>
      <c r="B376" s="54"/>
      <c r="C376" s="54"/>
      <c r="D376" s="54"/>
      <c r="E376" s="54"/>
      <c r="F376" s="5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18"/>
      <c r="B377" s="54"/>
      <c r="C377" s="54"/>
      <c r="D377" s="54"/>
      <c r="E377" s="54"/>
      <c r="F377" s="5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18"/>
      <c r="B378" s="54"/>
      <c r="C378" s="54"/>
      <c r="D378" s="54"/>
      <c r="E378" s="54"/>
      <c r="F378" s="54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18"/>
      <c r="B379" s="54"/>
      <c r="C379" s="54"/>
      <c r="D379" s="54"/>
      <c r="E379" s="54"/>
      <c r="F379" s="54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18"/>
      <c r="B380" s="54"/>
      <c r="C380" s="54"/>
      <c r="D380" s="54"/>
      <c r="E380" s="54"/>
      <c r="F380" s="5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18"/>
      <c r="B381" s="54"/>
      <c r="C381" s="54"/>
      <c r="D381" s="54"/>
      <c r="E381" s="54"/>
      <c r="F381" s="5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18"/>
      <c r="B382" s="54"/>
      <c r="C382" s="54"/>
      <c r="D382" s="54"/>
      <c r="E382" s="54"/>
      <c r="F382" s="5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18"/>
      <c r="B383" s="54"/>
      <c r="C383" s="54"/>
      <c r="D383" s="54"/>
      <c r="E383" s="54"/>
      <c r="F383" s="5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18"/>
      <c r="B384" s="54"/>
      <c r="C384" s="54"/>
      <c r="D384" s="54"/>
      <c r="E384" s="54"/>
      <c r="F384" s="5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18"/>
      <c r="B385" s="54"/>
      <c r="C385" s="54"/>
      <c r="D385" s="54"/>
      <c r="E385" s="54"/>
      <c r="F385" s="5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18"/>
      <c r="B386" s="54"/>
      <c r="C386" s="54"/>
      <c r="D386" s="54"/>
      <c r="E386" s="54"/>
      <c r="F386" s="5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18"/>
      <c r="B387" s="54"/>
      <c r="C387" s="54"/>
      <c r="D387" s="54"/>
      <c r="E387" s="54"/>
      <c r="F387" s="5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18"/>
      <c r="B388" s="54"/>
      <c r="C388" s="54"/>
      <c r="D388" s="54"/>
      <c r="E388" s="54"/>
      <c r="F388" s="5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18"/>
      <c r="B389" s="54"/>
      <c r="C389" s="54"/>
      <c r="D389" s="54"/>
      <c r="E389" s="54"/>
      <c r="F389" s="5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18"/>
      <c r="B390" s="54"/>
      <c r="C390" s="54"/>
      <c r="D390" s="54"/>
      <c r="E390" s="54"/>
      <c r="F390" s="5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18"/>
      <c r="B391" s="54"/>
      <c r="C391" s="54"/>
      <c r="D391" s="54"/>
      <c r="E391" s="54"/>
      <c r="F391" s="54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18"/>
      <c r="B392" s="54"/>
      <c r="C392" s="54"/>
      <c r="D392" s="54"/>
      <c r="E392" s="54"/>
      <c r="F392" s="54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18"/>
      <c r="B393" s="54"/>
      <c r="C393" s="54"/>
      <c r="D393" s="54"/>
      <c r="E393" s="54"/>
      <c r="F393" s="54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18"/>
      <c r="B394" s="54"/>
      <c r="C394" s="54"/>
      <c r="D394" s="54"/>
      <c r="E394" s="54"/>
      <c r="F394" s="54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18"/>
      <c r="B395" s="54"/>
      <c r="C395" s="54"/>
      <c r="D395" s="54"/>
      <c r="E395" s="54"/>
      <c r="F395" s="54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18"/>
      <c r="B396" s="54"/>
      <c r="C396" s="54"/>
      <c r="D396" s="54"/>
      <c r="E396" s="54"/>
      <c r="F396" s="54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18"/>
      <c r="B397" s="54"/>
      <c r="C397" s="54"/>
      <c r="D397" s="54"/>
      <c r="E397" s="54"/>
      <c r="F397" s="5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18"/>
      <c r="B398" s="54"/>
      <c r="C398" s="54"/>
      <c r="D398" s="54"/>
      <c r="E398" s="54"/>
      <c r="F398" s="5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18"/>
      <c r="B399" s="54"/>
      <c r="C399" s="54"/>
      <c r="D399" s="54"/>
      <c r="E399" s="54"/>
      <c r="F399" s="5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18"/>
      <c r="B400" s="54"/>
      <c r="C400" s="54"/>
      <c r="D400" s="54"/>
      <c r="E400" s="54"/>
      <c r="F400" s="5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18"/>
      <c r="B401" s="54"/>
      <c r="C401" s="54"/>
      <c r="D401" s="54"/>
      <c r="E401" s="54"/>
      <c r="F401" s="5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18"/>
      <c r="B402" s="54"/>
      <c r="C402" s="54"/>
      <c r="D402" s="54"/>
      <c r="E402" s="54"/>
      <c r="F402" s="5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18"/>
      <c r="B403" s="54"/>
      <c r="C403" s="54"/>
      <c r="D403" s="54"/>
      <c r="E403" s="54"/>
      <c r="F403" s="5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18"/>
      <c r="B404" s="54"/>
      <c r="C404" s="54"/>
      <c r="D404" s="54"/>
      <c r="E404" s="54"/>
      <c r="F404" s="5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18"/>
      <c r="B405" s="54"/>
      <c r="C405" s="54"/>
      <c r="D405" s="54"/>
      <c r="E405" s="54"/>
      <c r="F405" s="5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18"/>
      <c r="B406" s="54"/>
      <c r="C406" s="54"/>
      <c r="D406" s="54"/>
      <c r="E406" s="54"/>
      <c r="F406" s="54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18"/>
      <c r="B407" s="54"/>
      <c r="C407" s="54"/>
      <c r="D407" s="54"/>
      <c r="E407" s="54"/>
      <c r="F407" s="54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18"/>
      <c r="B408" s="54"/>
      <c r="C408" s="54"/>
      <c r="D408" s="54"/>
      <c r="E408" s="54"/>
      <c r="F408" s="54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18"/>
      <c r="B409" s="54"/>
      <c r="C409" s="54"/>
      <c r="D409" s="54"/>
      <c r="E409" s="54"/>
      <c r="F409" s="5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18"/>
      <c r="B410" s="54"/>
      <c r="C410" s="54"/>
      <c r="D410" s="54"/>
      <c r="E410" s="54"/>
      <c r="F410" s="5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18"/>
      <c r="B411" s="54"/>
      <c r="C411" s="54"/>
      <c r="D411" s="54"/>
      <c r="E411" s="54"/>
      <c r="F411" s="5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18"/>
      <c r="B412" s="54"/>
      <c r="C412" s="54"/>
      <c r="D412" s="54"/>
      <c r="E412" s="54"/>
      <c r="F412" s="5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18"/>
      <c r="B413" s="54"/>
      <c r="C413" s="54"/>
      <c r="D413" s="54"/>
      <c r="E413" s="54"/>
      <c r="F413" s="5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18"/>
      <c r="B414" s="54"/>
      <c r="C414" s="54"/>
      <c r="D414" s="54"/>
      <c r="E414" s="54"/>
      <c r="F414" s="5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18"/>
      <c r="B415" s="54"/>
      <c r="C415" s="54"/>
      <c r="D415" s="54"/>
      <c r="E415" s="54"/>
      <c r="F415" s="5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18"/>
      <c r="B416" s="54"/>
      <c r="C416" s="54"/>
      <c r="D416" s="54"/>
      <c r="E416" s="54"/>
      <c r="F416" s="54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18"/>
      <c r="B417" s="54"/>
      <c r="C417" s="54"/>
      <c r="D417" s="54"/>
      <c r="E417" s="54"/>
      <c r="F417" s="54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18"/>
      <c r="B418" s="54"/>
      <c r="C418" s="54"/>
      <c r="D418" s="54"/>
      <c r="E418" s="54"/>
      <c r="F418" s="54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18"/>
      <c r="B419" s="54"/>
      <c r="C419" s="54"/>
      <c r="D419" s="54"/>
      <c r="E419" s="54"/>
      <c r="F419" s="54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18"/>
      <c r="B420" s="54"/>
      <c r="C420" s="54"/>
      <c r="D420" s="54"/>
      <c r="E420" s="54"/>
      <c r="F420" s="54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18"/>
      <c r="B421" s="54"/>
      <c r="C421" s="54"/>
      <c r="D421" s="54"/>
      <c r="E421" s="54"/>
      <c r="F421" s="54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18"/>
      <c r="B422" s="54"/>
      <c r="C422" s="54"/>
      <c r="D422" s="54"/>
      <c r="E422" s="54"/>
      <c r="F422" s="54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18"/>
      <c r="B423" s="54"/>
      <c r="C423" s="54"/>
      <c r="D423" s="54"/>
      <c r="E423" s="54"/>
      <c r="F423" s="54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18"/>
      <c r="B424" s="54"/>
      <c r="C424" s="54"/>
      <c r="D424" s="54"/>
      <c r="E424" s="54"/>
      <c r="F424" s="54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18"/>
      <c r="B425" s="54"/>
      <c r="C425" s="54"/>
      <c r="D425" s="54"/>
      <c r="E425" s="54"/>
      <c r="F425" s="54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18"/>
      <c r="B426" s="54"/>
      <c r="C426" s="54"/>
      <c r="D426" s="54"/>
      <c r="E426" s="54"/>
      <c r="F426" s="5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18"/>
      <c r="B427" s="54"/>
      <c r="C427" s="54"/>
      <c r="D427" s="54"/>
      <c r="E427" s="54"/>
      <c r="F427" s="5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18"/>
      <c r="B428" s="54"/>
      <c r="C428" s="54"/>
      <c r="D428" s="54"/>
      <c r="E428" s="54"/>
      <c r="F428" s="5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18"/>
      <c r="B429" s="54"/>
      <c r="C429" s="54"/>
      <c r="D429" s="54"/>
      <c r="E429" s="54"/>
      <c r="F429" s="5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18"/>
      <c r="B430" s="54"/>
      <c r="C430" s="54"/>
      <c r="D430" s="54"/>
      <c r="E430" s="54"/>
      <c r="F430" s="54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18"/>
      <c r="B431" s="54"/>
      <c r="C431" s="54"/>
      <c r="D431" s="54"/>
      <c r="E431" s="54"/>
      <c r="F431" s="54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18"/>
      <c r="B432" s="54"/>
      <c r="C432" s="54"/>
      <c r="D432" s="54"/>
      <c r="E432" s="54"/>
      <c r="F432" s="54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18"/>
      <c r="B433" s="54"/>
      <c r="C433" s="54"/>
      <c r="D433" s="54"/>
      <c r="E433" s="54"/>
      <c r="F433" s="54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18"/>
      <c r="B434" s="54"/>
      <c r="C434" s="54"/>
      <c r="D434" s="54"/>
      <c r="E434" s="54"/>
      <c r="F434" s="54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18"/>
      <c r="B435" s="54"/>
      <c r="C435" s="54"/>
      <c r="D435" s="54"/>
      <c r="E435" s="54"/>
      <c r="F435" s="5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18"/>
      <c r="B436" s="54"/>
      <c r="C436" s="54"/>
      <c r="D436" s="54"/>
      <c r="E436" s="54"/>
      <c r="F436" s="5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18"/>
      <c r="B437" s="54"/>
      <c r="C437" s="54"/>
      <c r="D437" s="54"/>
      <c r="E437" s="54"/>
      <c r="F437" s="5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18"/>
      <c r="B438" s="54"/>
      <c r="C438" s="54"/>
      <c r="D438" s="54"/>
      <c r="E438" s="54"/>
      <c r="F438" s="5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18"/>
      <c r="B439" s="54"/>
      <c r="C439" s="54"/>
      <c r="D439" s="54"/>
      <c r="E439" s="54"/>
      <c r="F439" s="5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18"/>
      <c r="B440" s="54"/>
      <c r="C440" s="54"/>
      <c r="D440" s="54"/>
      <c r="E440" s="54"/>
      <c r="F440" s="54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18"/>
      <c r="B441" s="54"/>
      <c r="C441" s="54"/>
      <c r="D441" s="54"/>
      <c r="E441" s="54"/>
      <c r="F441" s="54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18"/>
      <c r="B442" s="54"/>
      <c r="C442" s="54"/>
      <c r="D442" s="54"/>
      <c r="E442" s="54"/>
      <c r="F442" s="5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18"/>
      <c r="B443" s="54"/>
      <c r="C443" s="54"/>
      <c r="D443" s="54"/>
      <c r="E443" s="54"/>
      <c r="F443" s="5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18"/>
      <c r="B444" s="54"/>
      <c r="C444" s="54"/>
      <c r="D444" s="54"/>
      <c r="E444" s="54"/>
      <c r="F444" s="5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18"/>
      <c r="B445" s="54"/>
      <c r="C445" s="54"/>
      <c r="D445" s="54"/>
      <c r="E445" s="54"/>
      <c r="F445" s="5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18"/>
      <c r="B446" s="54"/>
      <c r="C446" s="54"/>
      <c r="D446" s="54"/>
      <c r="E446" s="54"/>
      <c r="F446" s="54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18"/>
      <c r="B447" s="54"/>
      <c r="C447" s="54"/>
      <c r="D447" s="54"/>
      <c r="E447" s="54"/>
      <c r="F447" s="5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18"/>
      <c r="B448" s="54"/>
      <c r="C448" s="54"/>
      <c r="D448" s="54"/>
      <c r="E448" s="54"/>
      <c r="F448" s="5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18"/>
      <c r="B449" s="54"/>
      <c r="C449" s="54"/>
      <c r="D449" s="54"/>
      <c r="E449" s="54"/>
      <c r="F449" s="5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18"/>
      <c r="B450" s="54"/>
      <c r="C450" s="54"/>
      <c r="D450" s="54"/>
      <c r="E450" s="54"/>
      <c r="F450" s="5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18"/>
      <c r="B451" s="54"/>
      <c r="C451" s="54"/>
      <c r="D451" s="54"/>
      <c r="E451" s="54"/>
      <c r="F451" s="5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18"/>
      <c r="B452" s="54"/>
      <c r="C452" s="54"/>
      <c r="D452" s="54"/>
      <c r="E452" s="54"/>
      <c r="F452" s="5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18"/>
      <c r="B453" s="54"/>
      <c r="C453" s="54"/>
      <c r="D453" s="54"/>
      <c r="E453" s="54"/>
      <c r="F453" s="5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18"/>
      <c r="B454" s="54"/>
      <c r="C454" s="54"/>
      <c r="D454" s="54"/>
      <c r="E454" s="54"/>
      <c r="F454" s="5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18"/>
      <c r="B455" s="54"/>
      <c r="C455" s="54"/>
      <c r="D455" s="54"/>
      <c r="E455" s="54"/>
      <c r="F455" s="5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18"/>
      <c r="B456" s="54"/>
      <c r="C456" s="54"/>
      <c r="D456" s="54"/>
      <c r="E456" s="54"/>
      <c r="F456" s="5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18"/>
      <c r="B457" s="54"/>
      <c r="C457" s="54"/>
      <c r="D457" s="54"/>
      <c r="E457" s="54"/>
      <c r="F457" s="5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18"/>
      <c r="B458" s="54"/>
      <c r="C458" s="54"/>
      <c r="D458" s="54"/>
      <c r="E458" s="54"/>
      <c r="F458" s="5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18"/>
      <c r="B459" s="54"/>
      <c r="C459" s="54"/>
      <c r="D459" s="54"/>
      <c r="E459" s="54"/>
      <c r="F459" s="5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18"/>
      <c r="B460" s="54"/>
      <c r="C460" s="54"/>
      <c r="D460" s="54"/>
      <c r="E460" s="54"/>
      <c r="F460" s="5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18"/>
      <c r="B461" s="54"/>
      <c r="C461" s="54"/>
      <c r="D461" s="54"/>
      <c r="E461" s="54"/>
      <c r="F461" s="5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18"/>
      <c r="B462" s="54"/>
      <c r="C462" s="54"/>
      <c r="D462" s="54"/>
      <c r="E462" s="54"/>
      <c r="F462" s="54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18"/>
      <c r="B463" s="54"/>
      <c r="C463" s="54"/>
      <c r="D463" s="54"/>
      <c r="E463" s="54"/>
      <c r="F463" s="54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18"/>
      <c r="B464" s="54"/>
      <c r="C464" s="54"/>
      <c r="D464" s="54"/>
      <c r="E464" s="54"/>
      <c r="F464" s="5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18"/>
      <c r="B465" s="54"/>
      <c r="C465" s="54"/>
      <c r="D465" s="54"/>
      <c r="E465" s="54"/>
      <c r="F465" s="5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18"/>
      <c r="B466" s="54"/>
      <c r="C466" s="54"/>
      <c r="D466" s="54"/>
      <c r="E466" s="54"/>
      <c r="F466" s="5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18"/>
      <c r="B467" s="54"/>
      <c r="C467" s="54"/>
      <c r="D467" s="54"/>
      <c r="E467" s="54"/>
      <c r="F467" s="5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18"/>
      <c r="B468" s="54"/>
      <c r="C468" s="54"/>
      <c r="D468" s="54"/>
      <c r="E468" s="54"/>
      <c r="F468" s="5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18"/>
      <c r="B469" s="54"/>
      <c r="C469" s="54"/>
      <c r="D469" s="54"/>
      <c r="E469" s="54"/>
      <c r="F469" s="5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18"/>
      <c r="B470" s="54"/>
      <c r="C470" s="54"/>
      <c r="D470" s="54"/>
      <c r="E470" s="54"/>
      <c r="F470" s="5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18"/>
      <c r="B471" s="54"/>
      <c r="C471" s="54"/>
      <c r="D471" s="54"/>
      <c r="E471" s="54"/>
      <c r="F471" s="54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18"/>
      <c r="B472" s="54"/>
      <c r="C472" s="54"/>
      <c r="D472" s="54"/>
      <c r="E472" s="54"/>
      <c r="F472" s="54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18"/>
      <c r="B473" s="54"/>
      <c r="C473" s="54"/>
      <c r="D473" s="54"/>
      <c r="E473" s="54"/>
      <c r="F473" s="5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18"/>
      <c r="B474" s="54"/>
      <c r="C474" s="54"/>
      <c r="D474" s="54"/>
      <c r="E474" s="54"/>
      <c r="F474" s="5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18"/>
      <c r="B475" s="54"/>
      <c r="C475" s="54"/>
      <c r="D475" s="54"/>
      <c r="E475" s="54"/>
      <c r="F475" s="5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18"/>
      <c r="B476" s="54"/>
      <c r="C476" s="54"/>
      <c r="D476" s="54"/>
      <c r="E476" s="54"/>
      <c r="F476" s="54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18"/>
      <c r="B477" s="54"/>
      <c r="C477" s="54"/>
      <c r="D477" s="54"/>
      <c r="E477" s="54"/>
      <c r="F477" s="54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18"/>
      <c r="B478" s="54"/>
      <c r="C478" s="54"/>
      <c r="D478" s="54"/>
      <c r="E478" s="54"/>
      <c r="F478" s="5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18"/>
      <c r="B479" s="54"/>
      <c r="C479" s="54"/>
      <c r="D479" s="54"/>
      <c r="E479" s="54"/>
      <c r="F479" s="5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18"/>
      <c r="B480" s="54"/>
      <c r="C480" s="54"/>
      <c r="D480" s="54"/>
      <c r="E480" s="54"/>
      <c r="F480" s="5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18"/>
      <c r="B481" s="54"/>
      <c r="C481" s="54"/>
      <c r="D481" s="54"/>
      <c r="E481" s="54"/>
      <c r="F481" s="5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18"/>
      <c r="B482" s="54"/>
      <c r="C482" s="54"/>
      <c r="D482" s="54"/>
      <c r="E482" s="54"/>
      <c r="F482" s="5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18"/>
      <c r="B483" s="54"/>
      <c r="C483" s="54"/>
      <c r="D483" s="54"/>
      <c r="E483" s="54"/>
      <c r="F483" s="5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18"/>
      <c r="B484" s="54"/>
      <c r="C484" s="54"/>
      <c r="D484" s="54"/>
      <c r="E484" s="54"/>
      <c r="F484" s="5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18"/>
      <c r="B485" s="54"/>
      <c r="C485" s="54"/>
      <c r="D485" s="54"/>
      <c r="E485" s="54"/>
      <c r="F485" s="5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18"/>
      <c r="B486" s="54"/>
      <c r="C486" s="54"/>
      <c r="D486" s="54"/>
      <c r="E486" s="54"/>
      <c r="F486" s="5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18"/>
      <c r="B487" s="54"/>
      <c r="C487" s="54"/>
      <c r="D487" s="54"/>
      <c r="E487" s="54"/>
      <c r="F487" s="54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18"/>
      <c r="B488" s="54"/>
      <c r="C488" s="54"/>
      <c r="D488" s="54"/>
      <c r="E488" s="54"/>
      <c r="F488" s="54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18"/>
      <c r="B489" s="54"/>
      <c r="C489" s="54"/>
      <c r="D489" s="54"/>
      <c r="E489" s="54"/>
      <c r="F489" s="54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18"/>
      <c r="B490" s="54"/>
      <c r="C490" s="54"/>
      <c r="D490" s="54"/>
      <c r="E490" s="54"/>
      <c r="F490" s="5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18"/>
      <c r="B491" s="54"/>
      <c r="C491" s="54"/>
      <c r="D491" s="54"/>
      <c r="E491" s="54"/>
      <c r="F491" s="5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18"/>
      <c r="B492" s="54"/>
      <c r="C492" s="54"/>
      <c r="D492" s="54"/>
      <c r="E492" s="54"/>
      <c r="F492" s="5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18"/>
      <c r="B493" s="54"/>
      <c r="C493" s="54"/>
      <c r="D493" s="54"/>
      <c r="E493" s="54"/>
      <c r="F493" s="5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18"/>
      <c r="B494" s="54"/>
      <c r="C494" s="54"/>
      <c r="D494" s="54"/>
      <c r="E494" s="54"/>
      <c r="F494" s="54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18"/>
      <c r="B495" s="54"/>
      <c r="C495" s="54"/>
      <c r="D495" s="54"/>
      <c r="E495" s="54"/>
      <c r="F495" s="54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18"/>
      <c r="B496" s="54"/>
      <c r="C496" s="54"/>
      <c r="D496" s="54"/>
      <c r="E496" s="54"/>
      <c r="F496" s="5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18"/>
      <c r="B497" s="54"/>
      <c r="C497" s="54"/>
      <c r="D497" s="54"/>
      <c r="E497" s="54"/>
      <c r="F497" s="5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18"/>
      <c r="B498" s="54"/>
      <c r="C498" s="54"/>
      <c r="D498" s="54"/>
      <c r="E498" s="54"/>
      <c r="F498" s="5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18"/>
      <c r="B499" s="54"/>
      <c r="C499" s="54"/>
      <c r="D499" s="54"/>
      <c r="E499" s="54"/>
      <c r="F499" s="5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18"/>
      <c r="B500" s="54"/>
      <c r="C500" s="54"/>
      <c r="D500" s="54"/>
      <c r="E500" s="54"/>
      <c r="F500" s="5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18"/>
      <c r="B501" s="54"/>
      <c r="C501" s="54"/>
      <c r="D501" s="54"/>
      <c r="E501" s="54"/>
      <c r="F501" s="5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18"/>
      <c r="B502" s="54"/>
      <c r="C502" s="54"/>
      <c r="D502" s="54"/>
      <c r="E502" s="54"/>
      <c r="F502" s="5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18"/>
      <c r="B503" s="54"/>
      <c r="C503" s="54"/>
      <c r="D503" s="54"/>
      <c r="E503" s="54"/>
      <c r="F503" s="54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18"/>
      <c r="B504" s="54"/>
      <c r="C504" s="54"/>
      <c r="D504" s="54"/>
      <c r="E504" s="54"/>
      <c r="F504" s="54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18"/>
      <c r="B505" s="54"/>
      <c r="C505" s="54"/>
      <c r="D505" s="54"/>
      <c r="E505" s="54"/>
      <c r="F505" s="54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18"/>
      <c r="B506" s="54"/>
      <c r="C506" s="54"/>
      <c r="D506" s="54"/>
      <c r="E506" s="54"/>
      <c r="F506" s="54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18"/>
      <c r="B507" s="54"/>
      <c r="C507" s="54"/>
      <c r="D507" s="54"/>
      <c r="E507" s="54"/>
      <c r="F507" s="5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18"/>
      <c r="B508" s="54"/>
      <c r="C508" s="54"/>
      <c r="D508" s="54"/>
      <c r="E508" s="54"/>
      <c r="F508" s="5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18"/>
      <c r="B509" s="54"/>
      <c r="C509" s="54"/>
      <c r="D509" s="54"/>
      <c r="E509" s="54"/>
      <c r="F509" s="5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18"/>
      <c r="B510" s="54"/>
      <c r="C510" s="54"/>
      <c r="D510" s="54"/>
      <c r="E510" s="54"/>
      <c r="F510" s="5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18"/>
      <c r="B511" s="54"/>
      <c r="C511" s="54"/>
      <c r="D511" s="54"/>
      <c r="E511" s="54"/>
      <c r="F511" s="5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18"/>
      <c r="B512" s="54"/>
      <c r="C512" s="54"/>
      <c r="D512" s="54"/>
      <c r="E512" s="54"/>
      <c r="F512" s="5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18"/>
      <c r="B513" s="54"/>
      <c r="C513" s="54"/>
      <c r="D513" s="54"/>
      <c r="E513" s="54"/>
      <c r="F513" s="5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18"/>
      <c r="B514" s="54"/>
      <c r="C514" s="54"/>
      <c r="D514" s="54"/>
      <c r="E514" s="54"/>
      <c r="F514" s="5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18"/>
      <c r="B515" s="54"/>
      <c r="C515" s="54"/>
      <c r="D515" s="54"/>
      <c r="E515" s="54"/>
      <c r="F515" s="54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18"/>
      <c r="B516" s="54"/>
      <c r="C516" s="54"/>
      <c r="D516" s="54"/>
      <c r="E516" s="54"/>
      <c r="F516" s="54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18"/>
      <c r="B517" s="54"/>
      <c r="C517" s="54"/>
      <c r="D517" s="54"/>
      <c r="E517" s="54"/>
      <c r="F517" s="54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18"/>
      <c r="B518" s="54"/>
      <c r="C518" s="54"/>
      <c r="D518" s="54"/>
      <c r="E518" s="54"/>
      <c r="F518" s="5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18"/>
      <c r="B519" s="54"/>
      <c r="C519" s="54"/>
      <c r="D519" s="54"/>
      <c r="E519" s="54"/>
      <c r="F519" s="54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18"/>
      <c r="B520" s="54"/>
      <c r="C520" s="54"/>
      <c r="D520" s="54"/>
      <c r="E520" s="54"/>
      <c r="F520" s="54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18"/>
      <c r="B521" s="54"/>
      <c r="C521" s="54"/>
      <c r="D521" s="54"/>
      <c r="E521" s="54"/>
      <c r="F521" s="5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18"/>
      <c r="B522" s="54"/>
      <c r="C522" s="54"/>
      <c r="D522" s="54"/>
      <c r="E522" s="54"/>
      <c r="F522" s="5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18"/>
      <c r="B523" s="54"/>
      <c r="C523" s="54"/>
      <c r="D523" s="54"/>
      <c r="E523" s="54"/>
      <c r="F523" s="5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18"/>
      <c r="B524" s="54"/>
      <c r="C524" s="54"/>
      <c r="D524" s="54"/>
      <c r="E524" s="54"/>
      <c r="F524" s="5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18"/>
      <c r="B525" s="54"/>
      <c r="C525" s="54"/>
      <c r="D525" s="54"/>
      <c r="E525" s="54"/>
      <c r="F525" s="5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18"/>
      <c r="B526" s="54"/>
      <c r="C526" s="54"/>
      <c r="D526" s="54"/>
      <c r="E526" s="54"/>
      <c r="F526" s="5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18"/>
      <c r="B527" s="54"/>
      <c r="C527" s="54"/>
      <c r="D527" s="54"/>
      <c r="E527" s="54"/>
      <c r="F527" s="5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18"/>
      <c r="B528" s="54"/>
      <c r="C528" s="54"/>
      <c r="D528" s="54"/>
      <c r="E528" s="54"/>
      <c r="F528" s="5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18"/>
      <c r="B529" s="54"/>
      <c r="C529" s="54"/>
      <c r="D529" s="54"/>
      <c r="E529" s="54"/>
      <c r="F529" s="5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18"/>
      <c r="B530" s="54"/>
      <c r="C530" s="54"/>
      <c r="D530" s="54"/>
      <c r="E530" s="54"/>
      <c r="F530" s="5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18"/>
      <c r="B531" s="54"/>
      <c r="C531" s="54"/>
      <c r="D531" s="54"/>
      <c r="E531" s="54"/>
      <c r="F531" s="5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18"/>
      <c r="B532" s="54"/>
      <c r="C532" s="54"/>
      <c r="D532" s="54"/>
      <c r="E532" s="54"/>
      <c r="F532" s="5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18"/>
      <c r="B533" s="54"/>
      <c r="C533" s="54"/>
      <c r="D533" s="54"/>
      <c r="E533" s="54"/>
      <c r="F533" s="5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18"/>
      <c r="B534" s="54"/>
      <c r="C534" s="54"/>
      <c r="D534" s="54"/>
      <c r="E534" s="54"/>
      <c r="F534" s="5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18"/>
      <c r="B535" s="54"/>
      <c r="C535" s="54"/>
      <c r="D535" s="54"/>
      <c r="E535" s="54"/>
      <c r="F535" s="5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18"/>
      <c r="B536" s="54"/>
      <c r="C536" s="54"/>
      <c r="D536" s="54"/>
      <c r="E536" s="54"/>
      <c r="F536" s="5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18"/>
      <c r="B537" s="54"/>
      <c r="C537" s="54"/>
      <c r="D537" s="54"/>
      <c r="E537" s="54"/>
      <c r="F537" s="5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18"/>
      <c r="B538" s="54"/>
      <c r="C538" s="54"/>
      <c r="D538" s="54"/>
      <c r="E538" s="54"/>
      <c r="F538" s="5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18"/>
      <c r="B539" s="54"/>
      <c r="C539" s="54"/>
      <c r="D539" s="54"/>
      <c r="E539" s="54"/>
      <c r="F539" s="5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18"/>
      <c r="B540" s="54"/>
      <c r="C540" s="54"/>
      <c r="D540" s="54"/>
      <c r="E540" s="54"/>
      <c r="F540" s="54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18"/>
      <c r="B541" s="54"/>
      <c r="C541" s="54"/>
      <c r="D541" s="54"/>
      <c r="E541" s="54"/>
      <c r="F541" s="54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18"/>
      <c r="B542" s="54"/>
      <c r="C542" s="54"/>
      <c r="D542" s="54"/>
      <c r="E542" s="54"/>
      <c r="F542" s="54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18"/>
      <c r="B543" s="54"/>
      <c r="C543" s="54"/>
      <c r="D543" s="54"/>
      <c r="E543" s="54"/>
      <c r="F543" s="54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18"/>
      <c r="B544" s="54"/>
      <c r="C544" s="54"/>
      <c r="D544" s="54"/>
      <c r="E544" s="54"/>
      <c r="F544" s="54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18"/>
      <c r="B545" s="54"/>
      <c r="C545" s="54"/>
      <c r="D545" s="54"/>
      <c r="E545" s="54"/>
      <c r="F545" s="54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18"/>
      <c r="B546" s="54"/>
      <c r="C546" s="54"/>
      <c r="D546" s="54"/>
      <c r="E546" s="54"/>
      <c r="F546" s="54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18"/>
      <c r="B547" s="54"/>
      <c r="C547" s="54"/>
      <c r="D547" s="54"/>
      <c r="E547" s="54"/>
      <c r="F547" s="54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18"/>
      <c r="B548" s="54"/>
      <c r="C548" s="54"/>
      <c r="D548" s="54"/>
      <c r="E548" s="54"/>
      <c r="F548" s="54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18"/>
      <c r="B549" s="54"/>
      <c r="C549" s="54"/>
      <c r="D549" s="54"/>
      <c r="E549" s="54"/>
      <c r="F549" s="5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18"/>
      <c r="B550" s="54"/>
      <c r="C550" s="54"/>
      <c r="D550" s="54"/>
      <c r="E550" s="54"/>
      <c r="F550" s="5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18"/>
      <c r="B551" s="54"/>
      <c r="C551" s="54"/>
      <c r="D551" s="54"/>
      <c r="E551" s="54"/>
      <c r="F551" s="5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18"/>
      <c r="B552" s="54"/>
      <c r="C552" s="54"/>
      <c r="D552" s="54"/>
      <c r="E552" s="54"/>
      <c r="F552" s="5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18"/>
      <c r="B553" s="54"/>
      <c r="C553" s="54"/>
      <c r="D553" s="54"/>
      <c r="E553" s="54"/>
      <c r="F553" s="5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18"/>
      <c r="B554" s="54"/>
      <c r="C554" s="54"/>
      <c r="D554" s="54"/>
      <c r="E554" s="54"/>
      <c r="F554" s="5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18"/>
      <c r="B555" s="54"/>
      <c r="C555" s="54"/>
      <c r="D555" s="54"/>
      <c r="E555" s="54"/>
      <c r="F555" s="5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18"/>
      <c r="B556" s="54"/>
      <c r="C556" s="54"/>
      <c r="D556" s="54"/>
      <c r="E556" s="54"/>
      <c r="F556" s="5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18"/>
      <c r="B557" s="54"/>
      <c r="C557" s="54"/>
      <c r="D557" s="54"/>
      <c r="E557" s="54"/>
      <c r="F557" s="5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18"/>
      <c r="B558" s="54"/>
      <c r="C558" s="54"/>
      <c r="D558" s="54"/>
      <c r="E558" s="54"/>
      <c r="F558" s="5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18"/>
      <c r="B559" s="54"/>
      <c r="C559" s="54"/>
      <c r="D559" s="54"/>
      <c r="E559" s="54"/>
      <c r="F559" s="5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18"/>
      <c r="B560" s="54"/>
      <c r="C560" s="54"/>
      <c r="D560" s="54"/>
      <c r="E560" s="54"/>
      <c r="F560" s="5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18"/>
      <c r="B561" s="54"/>
      <c r="C561" s="54"/>
      <c r="D561" s="54"/>
      <c r="E561" s="54"/>
      <c r="F561" s="5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18"/>
      <c r="B562" s="54"/>
      <c r="C562" s="54"/>
      <c r="D562" s="54"/>
      <c r="E562" s="54"/>
      <c r="F562" s="5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18"/>
      <c r="B563" s="54"/>
      <c r="C563" s="54"/>
      <c r="D563" s="54"/>
      <c r="E563" s="54"/>
      <c r="F563" s="5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18"/>
      <c r="B564" s="54"/>
      <c r="C564" s="54"/>
      <c r="D564" s="54"/>
      <c r="E564" s="54"/>
      <c r="F564" s="54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18"/>
      <c r="B565" s="54"/>
      <c r="C565" s="54"/>
      <c r="D565" s="54"/>
      <c r="E565" s="54"/>
      <c r="F565" s="54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18"/>
      <c r="B566" s="54"/>
      <c r="C566" s="54"/>
      <c r="D566" s="54"/>
      <c r="E566" s="54"/>
      <c r="F566" s="54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18"/>
      <c r="B567" s="54"/>
      <c r="C567" s="54"/>
      <c r="D567" s="54"/>
      <c r="E567" s="54"/>
      <c r="F567" s="54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18"/>
      <c r="B568" s="54"/>
      <c r="C568" s="54"/>
      <c r="D568" s="54"/>
      <c r="E568" s="54"/>
      <c r="F568" s="54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18"/>
      <c r="B569" s="54"/>
      <c r="C569" s="54"/>
      <c r="D569" s="54"/>
      <c r="E569" s="54"/>
      <c r="F569" s="5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18"/>
      <c r="B570" s="54"/>
      <c r="C570" s="54"/>
      <c r="D570" s="54"/>
      <c r="E570" s="54"/>
      <c r="F570" s="5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18"/>
      <c r="B571" s="54"/>
      <c r="C571" s="54"/>
      <c r="D571" s="54"/>
      <c r="E571" s="54"/>
      <c r="F571" s="5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18"/>
      <c r="B572" s="54"/>
      <c r="C572" s="54"/>
      <c r="D572" s="54"/>
      <c r="E572" s="54"/>
      <c r="F572" s="5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18"/>
      <c r="B573" s="54"/>
      <c r="C573" s="54"/>
      <c r="D573" s="54"/>
      <c r="E573" s="54"/>
      <c r="F573" s="5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18"/>
      <c r="B574" s="54"/>
      <c r="C574" s="54"/>
      <c r="D574" s="54"/>
      <c r="E574" s="54"/>
      <c r="F574" s="5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18"/>
      <c r="B575" s="54"/>
      <c r="C575" s="54"/>
      <c r="D575" s="54"/>
      <c r="E575" s="54"/>
      <c r="F575" s="5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18"/>
      <c r="B576" s="54"/>
      <c r="C576" s="54"/>
      <c r="D576" s="54"/>
      <c r="E576" s="54"/>
      <c r="F576" s="5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18"/>
      <c r="B577" s="54"/>
      <c r="C577" s="54"/>
      <c r="D577" s="54"/>
      <c r="E577" s="54"/>
      <c r="F577" s="5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18"/>
      <c r="B578" s="54"/>
      <c r="C578" s="54"/>
      <c r="D578" s="54"/>
      <c r="E578" s="54"/>
      <c r="F578" s="5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18"/>
      <c r="B579" s="54"/>
      <c r="C579" s="54"/>
      <c r="D579" s="54"/>
      <c r="E579" s="54"/>
      <c r="F579" s="5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18"/>
      <c r="B580" s="54"/>
      <c r="C580" s="54"/>
      <c r="D580" s="54"/>
      <c r="E580" s="54"/>
      <c r="F580" s="5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18"/>
      <c r="B581" s="54"/>
      <c r="C581" s="54"/>
      <c r="D581" s="54"/>
      <c r="E581" s="54"/>
      <c r="F581" s="54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18"/>
      <c r="B582" s="54"/>
      <c r="C582" s="54"/>
      <c r="D582" s="54"/>
      <c r="E582" s="54"/>
      <c r="F582" s="54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18"/>
      <c r="B583" s="54"/>
      <c r="C583" s="54"/>
      <c r="D583" s="54"/>
      <c r="E583" s="54"/>
      <c r="F583" s="54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18"/>
      <c r="B584" s="54"/>
      <c r="C584" s="54"/>
      <c r="D584" s="54"/>
      <c r="E584" s="54"/>
      <c r="F584" s="54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18"/>
      <c r="B585" s="54"/>
      <c r="C585" s="54"/>
      <c r="D585" s="54"/>
      <c r="E585" s="54"/>
      <c r="F585" s="54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18"/>
      <c r="B586" s="54"/>
      <c r="C586" s="54"/>
      <c r="D586" s="54"/>
      <c r="E586" s="54"/>
      <c r="F586" s="54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18"/>
      <c r="B587" s="54"/>
      <c r="C587" s="54"/>
      <c r="D587" s="54"/>
      <c r="E587" s="54"/>
      <c r="F587" s="54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18"/>
      <c r="B588" s="54"/>
      <c r="C588" s="54"/>
      <c r="D588" s="54"/>
      <c r="E588" s="54"/>
      <c r="F588" s="5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18"/>
      <c r="B589" s="54"/>
      <c r="C589" s="54"/>
      <c r="D589" s="54"/>
      <c r="E589" s="54"/>
      <c r="F589" s="5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18"/>
      <c r="B590" s="54"/>
      <c r="C590" s="54"/>
      <c r="D590" s="54"/>
      <c r="E590" s="54"/>
      <c r="F590" s="5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18"/>
      <c r="B591" s="54"/>
      <c r="C591" s="54"/>
      <c r="D591" s="54"/>
      <c r="E591" s="54"/>
      <c r="F591" s="5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18"/>
      <c r="B592" s="54"/>
      <c r="C592" s="54"/>
      <c r="D592" s="54"/>
      <c r="E592" s="54"/>
      <c r="F592" s="5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18"/>
      <c r="B593" s="54"/>
      <c r="C593" s="54"/>
      <c r="D593" s="54"/>
      <c r="E593" s="54"/>
      <c r="F593" s="5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18"/>
      <c r="B594" s="54"/>
      <c r="C594" s="54"/>
      <c r="D594" s="54"/>
      <c r="E594" s="54"/>
      <c r="F594" s="5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18"/>
      <c r="B595" s="54"/>
      <c r="C595" s="54"/>
      <c r="D595" s="54"/>
      <c r="E595" s="54"/>
      <c r="F595" s="5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18"/>
      <c r="B596" s="54"/>
      <c r="C596" s="54"/>
      <c r="D596" s="54"/>
      <c r="E596" s="54"/>
      <c r="F596" s="54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18"/>
      <c r="B597" s="54"/>
      <c r="C597" s="54"/>
      <c r="D597" s="54"/>
      <c r="E597" s="54"/>
      <c r="F597" s="54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18"/>
      <c r="B598" s="54"/>
      <c r="C598" s="54"/>
      <c r="D598" s="54"/>
      <c r="E598" s="54"/>
      <c r="F598" s="54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18"/>
      <c r="B599" s="54"/>
      <c r="C599" s="54"/>
      <c r="D599" s="54"/>
      <c r="E599" s="54"/>
      <c r="F599" s="54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18"/>
      <c r="B600" s="54"/>
      <c r="C600" s="54"/>
      <c r="D600" s="54"/>
      <c r="E600" s="54"/>
      <c r="F600" s="5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18"/>
      <c r="B601" s="54"/>
      <c r="C601" s="54"/>
      <c r="D601" s="54"/>
      <c r="E601" s="54"/>
      <c r="F601" s="54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18"/>
      <c r="B602" s="54"/>
      <c r="C602" s="54"/>
      <c r="D602" s="54"/>
      <c r="E602" s="54"/>
      <c r="F602" s="54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18"/>
      <c r="B603" s="54"/>
      <c r="C603" s="54"/>
      <c r="D603" s="54"/>
      <c r="E603" s="54"/>
      <c r="F603" s="54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18"/>
      <c r="B604" s="54"/>
      <c r="C604" s="54"/>
      <c r="D604" s="54"/>
      <c r="E604" s="54"/>
      <c r="F604" s="54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18"/>
      <c r="B605" s="54"/>
      <c r="C605" s="54"/>
      <c r="D605" s="54"/>
      <c r="E605" s="54"/>
      <c r="F605" s="54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18"/>
      <c r="B606" s="54"/>
      <c r="C606" s="54"/>
      <c r="D606" s="54"/>
      <c r="E606" s="54"/>
      <c r="F606" s="5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18"/>
      <c r="B607" s="54"/>
      <c r="C607" s="54"/>
      <c r="D607" s="54"/>
      <c r="E607" s="54"/>
      <c r="F607" s="5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18"/>
      <c r="B608" s="54"/>
      <c r="C608" s="54"/>
      <c r="D608" s="54"/>
      <c r="E608" s="54"/>
      <c r="F608" s="5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18"/>
      <c r="B609" s="54"/>
      <c r="C609" s="54"/>
      <c r="D609" s="54"/>
      <c r="E609" s="54"/>
      <c r="F609" s="5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18"/>
      <c r="B610" s="54"/>
      <c r="C610" s="54"/>
      <c r="D610" s="54"/>
      <c r="E610" s="54"/>
      <c r="F610" s="5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18"/>
      <c r="B611" s="54"/>
      <c r="C611" s="54"/>
      <c r="D611" s="54"/>
      <c r="E611" s="54"/>
      <c r="F611" s="5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18"/>
      <c r="B612" s="54"/>
      <c r="C612" s="54"/>
      <c r="D612" s="54"/>
      <c r="E612" s="54"/>
      <c r="F612" s="5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18"/>
      <c r="B613" s="54"/>
      <c r="C613" s="54"/>
      <c r="D613" s="54"/>
      <c r="E613" s="54"/>
      <c r="F613" s="5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18"/>
      <c r="B614" s="54"/>
      <c r="C614" s="54"/>
      <c r="D614" s="54"/>
      <c r="E614" s="54"/>
      <c r="F614" s="5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18"/>
      <c r="B615" s="54"/>
      <c r="C615" s="54"/>
      <c r="D615" s="54"/>
      <c r="E615" s="54"/>
      <c r="F615" s="5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18"/>
      <c r="B616" s="54"/>
      <c r="C616" s="54"/>
      <c r="D616" s="54"/>
      <c r="E616" s="54"/>
      <c r="F616" s="5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18"/>
      <c r="B617" s="54"/>
      <c r="C617" s="54"/>
      <c r="D617" s="54"/>
      <c r="E617" s="54"/>
      <c r="F617" s="5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18"/>
      <c r="B618" s="54"/>
      <c r="C618" s="54"/>
      <c r="D618" s="54"/>
      <c r="E618" s="54"/>
      <c r="F618" s="5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18"/>
      <c r="B619" s="54"/>
      <c r="C619" s="54"/>
      <c r="D619" s="54"/>
      <c r="E619" s="54"/>
      <c r="F619" s="5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18"/>
      <c r="B620" s="54"/>
      <c r="C620" s="54"/>
      <c r="D620" s="54"/>
      <c r="E620" s="54"/>
      <c r="F620" s="5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18"/>
      <c r="B621" s="54"/>
      <c r="C621" s="54"/>
      <c r="D621" s="54"/>
      <c r="E621" s="54"/>
      <c r="F621" s="5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18"/>
      <c r="B622" s="54"/>
      <c r="C622" s="54"/>
      <c r="D622" s="54"/>
      <c r="E622" s="54"/>
      <c r="F622" s="54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18"/>
      <c r="B623" s="54"/>
      <c r="C623" s="54"/>
      <c r="D623" s="54"/>
      <c r="E623" s="54"/>
      <c r="F623" s="54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18"/>
      <c r="B624" s="54"/>
      <c r="C624" s="54"/>
      <c r="D624" s="54"/>
      <c r="E624" s="54"/>
      <c r="F624" s="54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18"/>
      <c r="B625" s="54"/>
      <c r="C625" s="54"/>
      <c r="D625" s="54"/>
      <c r="E625" s="54"/>
      <c r="F625" s="5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18"/>
      <c r="B626" s="54"/>
      <c r="C626" s="54"/>
      <c r="D626" s="54"/>
      <c r="E626" s="54"/>
      <c r="F626" s="5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18"/>
      <c r="B627" s="54"/>
      <c r="C627" s="54"/>
      <c r="D627" s="54"/>
      <c r="E627" s="54"/>
      <c r="F627" s="5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18"/>
      <c r="B628" s="54"/>
      <c r="C628" s="54"/>
      <c r="D628" s="54"/>
      <c r="E628" s="54"/>
      <c r="F628" s="5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18"/>
      <c r="B629" s="54"/>
      <c r="C629" s="54"/>
      <c r="D629" s="54"/>
      <c r="E629" s="54"/>
      <c r="F629" s="5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18"/>
      <c r="B630" s="54"/>
      <c r="C630" s="54"/>
      <c r="D630" s="54"/>
      <c r="E630" s="54"/>
      <c r="F630" s="5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18"/>
      <c r="B631" s="54"/>
      <c r="C631" s="54"/>
      <c r="D631" s="54"/>
      <c r="E631" s="54"/>
      <c r="F631" s="5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18"/>
      <c r="B632" s="54"/>
      <c r="C632" s="54"/>
      <c r="D632" s="54"/>
      <c r="E632" s="54"/>
      <c r="F632" s="5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18"/>
      <c r="B633" s="54"/>
      <c r="C633" s="54"/>
      <c r="D633" s="54"/>
      <c r="E633" s="54"/>
      <c r="F633" s="5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18"/>
      <c r="B634" s="54"/>
      <c r="C634" s="54"/>
      <c r="D634" s="54"/>
      <c r="E634" s="54"/>
      <c r="F634" s="5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18"/>
      <c r="B635" s="54"/>
      <c r="C635" s="54"/>
      <c r="D635" s="54"/>
      <c r="E635" s="54"/>
      <c r="F635" s="5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18"/>
      <c r="B636" s="54"/>
      <c r="C636" s="54"/>
      <c r="D636" s="54"/>
      <c r="E636" s="54"/>
      <c r="F636" s="5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18"/>
      <c r="B637" s="54"/>
      <c r="C637" s="54"/>
      <c r="D637" s="54"/>
      <c r="E637" s="54"/>
      <c r="F637" s="5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18"/>
      <c r="B638" s="54"/>
      <c r="C638" s="54"/>
      <c r="D638" s="54"/>
      <c r="E638" s="54"/>
      <c r="F638" s="5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18"/>
      <c r="B639" s="54"/>
      <c r="C639" s="54"/>
      <c r="D639" s="54"/>
      <c r="E639" s="54"/>
      <c r="F639" s="5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18"/>
      <c r="B640" s="54"/>
      <c r="C640" s="54"/>
      <c r="D640" s="54"/>
      <c r="E640" s="54"/>
      <c r="F640" s="5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18"/>
      <c r="B641" s="54"/>
      <c r="C641" s="54"/>
      <c r="D641" s="54"/>
      <c r="E641" s="54"/>
      <c r="F641" s="5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18"/>
      <c r="B642" s="54"/>
      <c r="C642" s="54"/>
      <c r="D642" s="54"/>
      <c r="E642" s="54"/>
      <c r="F642" s="5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18"/>
      <c r="B643" s="54"/>
      <c r="C643" s="54"/>
      <c r="D643" s="54"/>
      <c r="E643" s="54"/>
      <c r="F643" s="5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18"/>
      <c r="B644" s="54"/>
      <c r="C644" s="54"/>
      <c r="D644" s="54"/>
      <c r="E644" s="54"/>
      <c r="F644" s="5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18"/>
      <c r="B645" s="54"/>
      <c r="C645" s="54"/>
      <c r="D645" s="54"/>
      <c r="E645" s="54"/>
      <c r="F645" s="54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18"/>
      <c r="B646" s="54"/>
      <c r="C646" s="54"/>
      <c r="D646" s="54"/>
      <c r="E646" s="54"/>
      <c r="F646" s="54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18"/>
      <c r="B647" s="54"/>
      <c r="C647" s="54"/>
      <c r="D647" s="54"/>
      <c r="E647" s="54"/>
      <c r="F647" s="54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18"/>
      <c r="B648" s="54"/>
      <c r="C648" s="54"/>
      <c r="D648" s="54"/>
      <c r="E648" s="54"/>
      <c r="F648" s="54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18"/>
      <c r="B649" s="54"/>
      <c r="C649" s="54"/>
      <c r="D649" s="54"/>
      <c r="E649" s="54"/>
      <c r="F649" s="54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18"/>
      <c r="B650" s="54"/>
      <c r="C650" s="54"/>
      <c r="D650" s="54"/>
      <c r="E650" s="54"/>
      <c r="F650" s="54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18"/>
      <c r="B651" s="54"/>
      <c r="C651" s="54"/>
      <c r="D651" s="54"/>
      <c r="E651" s="54"/>
      <c r="F651" s="54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18"/>
      <c r="B652" s="54"/>
      <c r="C652" s="54"/>
      <c r="D652" s="54"/>
      <c r="E652" s="54"/>
      <c r="F652" s="54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18"/>
      <c r="B653" s="54"/>
      <c r="C653" s="54"/>
      <c r="D653" s="54"/>
      <c r="E653" s="54"/>
      <c r="F653" s="54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18"/>
      <c r="B654" s="54"/>
      <c r="C654" s="54"/>
      <c r="D654" s="54"/>
      <c r="E654" s="54"/>
      <c r="F654" s="54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18"/>
      <c r="B655" s="54"/>
      <c r="C655" s="54"/>
      <c r="D655" s="54"/>
      <c r="E655" s="54"/>
      <c r="F655" s="5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18"/>
      <c r="B656" s="54"/>
      <c r="C656" s="54"/>
      <c r="D656" s="54"/>
      <c r="E656" s="54"/>
      <c r="F656" s="5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18"/>
      <c r="B657" s="54"/>
      <c r="C657" s="54"/>
      <c r="D657" s="54"/>
      <c r="E657" s="54"/>
      <c r="F657" s="5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18"/>
      <c r="B658" s="54"/>
      <c r="C658" s="54"/>
      <c r="D658" s="54"/>
      <c r="E658" s="54"/>
      <c r="F658" s="5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18"/>
      <c r="B659" s="54"/>
      <c r="C659" s="54"/>
      <c r="D659" s="54"/>
      <c r="E659" s="54"/>
      <c r="F659" s="5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18"/>
      <c r="B660" s="54"/>
      <c r="C660" s="54"/>
      <c r="D660" s="54"/>
      <c r="E660" s="54"/>
      <c r="F660" s="5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18"/>
      <c r="B661" s="54"/>
      <c r="C661" s="54"/>
      <c r="D661" s="54"/>
      <c r="E661" s="54"/>
      <c r="F661" s="5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18"/>
      <c r="B662" s="54"/>
      <c r="C662" s="54"/>
      <c r="D662" s="54"/>
      <c r="E662" s="54"/>
      <c r="F662" s="5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18"/>
      <c r="B663" s="54"/>
      <c r="C663" s="54"/>
      <c r="D663" s="54"/>
      <c r="E663" s="54"/>
      <c r="F663" s="5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18"/>
      <c r="B664" s="54"/>
      <c r="C664" s="54"/>
      <c r="D664" s="54"/>
      <c r="E664" s="54"/>
      <c r="F664" s="5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18"/>
      <c r="B665" s="54"/>
      <c r="C665" s="54"/>
      <c r="D665" s="54"/>
      <c r="E665" s="54"/>
      <c r="F665" s="5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18"/>
      <c r="B666" s="54"/>
      <c r="C666" s="54"/>
      <c r="D666" s="54"/>
      <c r="E666" s="54"/>
      <c r="F666" s="5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18"/>
      <c r="B667" s="54"/>
      <c r="C667" s="54"/>
      <c r="D667" s="54"/>
      <c r="E667" s="54"/>
      <c r="F667" s="5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18"/>
      <c r="B668" s="54"/>
      <c r="C668" s="54"/>
      <c r="D668" s="54"/>
      <c r="E668" s="54"/>
      <c r="F668" s="5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18"/>
      <c r="B669" s="54"/>
      <c r="C669" s="54"/>
      <c r="D669" s="54"/>
      <c r="E669" s="54"/>
      <c r="F669" s="5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18"/>
      <c r="B670" s="54"/>
      <c r="C670" s="54"/>
      <c r="D670" s="54"/>
      <c r="E670" s="54"/>
      <c r="F670" s="5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18"/>
      <c r="B671" s="54"/>
      <c r="C671" s="54"/>
      <c r="D671" s="54"/>
      <c r="E671" s="54"/>
      <c r="F671" s="5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18"/>
      <c r="B672" s="54"/>
      <c r="C672" s="54"/>
      <c r="D672" s="54"/>
      <c r="E672" s="54"/>
      <c r="F672" s="5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18"/>
      <c r="B673" s="54"/>
      <c r="C673" s="54"/>
      <c r="D673" s="54"/>
      <c r="E673" s="54"/>
      <c r="F673" s="5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18"/>
      <c r="B674" s="54"/>
      <c r="C674" s="54"/>
      <c r="D674" s="54"/>
      <c r="E674" s="54"/>
      <c r="F674" s="5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18"/>
      <c r="B675" s="54"/>
      <c r="C675" s="54"/>
      <c r="D675" s="54"/>
      <c r="E675" s="54"/>
      <c r="F675" s="5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18"/>
      <c r="B676" s="54"/>
      <c r="C676" s="54"/>
      <c r="D676" s="54"/>
      <c r="E676" s="54"/>
      <c r="F676" s="5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18"/>
      <c r="B677" s="54"/>
      <c r="C677" s="54"/>
      <c r="D677" s="54"/>
      <c r="E677" s="54"/>
      <c r="F677" s="5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18"/>
      <c r="B678" s="54"/>
      <c r="C678" s="54"/>
      <c r="D678" s="54"/>
      <c r="E678" s="54"/>
      <c r="F678" s="5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18"/>
      <c r="B679" s="54"/>
      <c r="C679" s="54"/>
      <c r="D679" s="54"/>
      <c r="E679" s="54"/>
      <c r="F679" s="5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18"/>
      <c r="B680" s="54"/>
      <c r="C680" s="54"/>
      <c r="D680" s="54"/>
      <c r="E680" s="54"/>
      <c r="F680" s="54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18"/>
      <c r="B681" s="54"/>
      <c r="C681" s="54"/>
      <c r="D681" s="54"/>
      <c r="E681" s="54"/>
      <c r="F681" s="54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18"/>
      <c r="B682" s="54"/>
      <c r="C682" s="54"/>
      <c r="D682" s="54"/>
      <c r="E682" s="54"/>
      <c r="F682" s="54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18"/>
      <c r="B683" s="54"/>
      <c r="C683" s="54"/>
      <c r="D683" s="54"/>
      <c r="E683" s="54"/>
      <c r="F683" s="54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18"/>
      <c r="B684" s="54"/>
      <c r="C684" s="54"/>
      <c r="D684" s="54"/>
      <c r="E684" s="54"/>
      <c r="F684" s="54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18"/>
      <c r="B685" s="54"/>
      <c r="C685" s="54"/>
      <c r="D685" s="54"/>
      <c r="E685" s="54"/>
      <c r="F685" s="5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18"/>
      <c r="B686" s="54"/>
      <c r="C686" s="54"/>
      <c r="D686" s="54"/>
      <c r="E686" s="54"/>
      <c r="F686" s="5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18"/>
      <c r="B687" s="54"/>
      <c r="C687" s="54"/>
      <c r="D687" s="54"/>
      <c r="E687" s="54"/>
      <c r="F687" s="54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18"/>
      <c r="B688" s="54"/>
      <c r="C688" s="54"/>
      <c r="D688" s="54"/>
      <c r="E688" s="54"/>
      <c r="F688" s="54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18"/>
      <c r="B689" s="54"/>
      <c r="C689" s="54"/>
      <c r="D689" s="54"/>
      <c r="E689" s="54"/>
      <c r="F689" s="5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18"/>
      <c r="B690" s="54"/>
      <c r="C690" s="54"/>
      <c r="D690" s="54"/>
      <c r="E690" s="54"/>
      <c r="F690" s="5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18"/>
      <c r="B691" s="54"/>
      <c r="C691" s="54"/>
      <c r="D691" s="54"/>
      <c r="E691" s="54"/>
      <c r="F691" s="5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18"/>
      <c r="B692" s="54"/>
      <c r="C692" s="54"/>
      <c r="D692" s="54"/>
      <c r="E692" s="54"/>
      <c r="F692" s="5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18"/>
      <c r="B693" s="54"/>
      <c r="C693" s="54"/>
      <c r="D693" s="54"/>
      <c r="E693" s="54"/>
      <c r="F693" s="5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18"/>
      <c r="B694" s="54"/>
      <c r="C694" s="54"/>
      <c r="D694" s="54"/>
      <c r="E694" s="54"/>
      <c r="F694" s="5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18"/>
      <c r="B695" s="54"/>
      <c r="C695" s="54"/>
      <c r="D695" s="54"/>
      <c r="E695" s="54"/>
      <c r="F695" s="5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18"/>
      <c r="B696" s="54"/>
      <c r="C696" s="54"/>
      <c r="D696" s="54"/>
      <c r="E696" s="54"/>
      <c r="F696" s="5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18"/>
      <c r="B697" s="54"/>
      <c r="C697" s="54"/>
      <c r="D697" s="54"/>
      <c r="E697" s="54"/>
      <c r="F697" s="5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18"/>
      <c r="B698" s="54"/>
      <c r="C698" s="54"/>
      <c r="D698" s="54"/>
      <c r="E698" s="54"/>
      <c r="F698" s="5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18"/>
      <c r="B699" s="54"/>
      <c r="C699" s="54"/>
      <c r="D699" s="54"/>
      <c r="E699" s="54"/>
      <c r="F699" s="5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18"/>
      <c r="B700" s="54"/>
      <c r="C700" s="54"/>
      <c r="D700" s="54"/>
      <c r="E700" s="54"/>
      <c r="F700" s="5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18"/>
      <c r="B701" s="54"/>
      <c r="C701" s="54"/>
      <c r="D701" s="54"/>
      <c r="E701" s="54"/>
      <c r="F701" s="5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18"/>
      <c r="B702" s="54"/>
      <c r="C702" s="54"/>
      <c r="D702" s="54"/>
      <c r="E702" s="54"/>
      <c r="F702" s="5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18"/>
      <c r="B703" s="54"/>
      <c r="C703" s="54"/>
      <c r="D703" s="54"/>
      <c r="E703" s="54"/>
      <c r="F703" s="5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18"/>
      <c r="B704" s="54"/>
      <c r="C704" s="54"/>
      <c r="D704" s="54"/>
      <c r="E704" s="54"/>
      <c r="F704" s="5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18"/>
      <c r="B705" s="54"/>
      <c r="C705" s="54"/>
      <c r="D705" s="54"/>
      <c r="E705" s="54"/>
      <c r="F705" s="54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18"/>
      <c r="B706" s="54"/>
      <c r="C706" s="54"/>
      <c r="D706" s="54"/>
      <c r="E706" s="54"/>
      <c r="F706" s="54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18"/>
      <c r="B707" s="54"/>
      <c r="C707" s="54"/>
      <c r="D707" s="54"/>
      <c r="E707" s="54"/>
      <c r="F707" s="54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18"/>
      <c r="B708" s="54"/>
      <c r="C708" s="54"/>
      <c r="D708" s="54"/>
      <c r="E708" s="54"/>
      <c r="F708" s="54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18"/>
      <c r="B709" s="54"/>
      <c r="C709" s="54"/>
      <c r="D709" s="54"/>
      <c r="E709" s="54"/>
      <c r="F709" s="5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18"/>
      <c r="B710" s="54"/>
      <c r="C710" s="54"/>
      <c r="D710" s="54"/>
      <c r="E710" s="54"/>
      <c r="F710" s="5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18"/>
      <c r="B711" s="54"/>
      <c r="C711" s="54"/>
      <c r="D711" s="54"/>
      <c r="E711" s="54"/>
      <c r="F711" s="5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18"/>
      <c r="B712" s="54"/>
      <c r="C712" s="54"/>
      <c r="D712" s="54"/>
      <c r="E712" s="54"/>
      <c r="F712" s="5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18"/>
      <c r="B713" s="54"/>
      <c r="C713" s="54"/>
      <c r="D713" s="54"/>
      <c r="E713" s="54"/>
      <c r="F713" s="5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18"/>
      <c r="B714" s="54"/>
      <c r="C714" s="54"/>
      <c r="D714" s="54"/>
      <c r="E714" s="54"/>
      <c r="F714" s="5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18"/>
      <c r="B715" s="54"/>
      <c r="C715" s="54"/>
      <c r="D715" s="54"/>
      <c r="E715" s="54"/>
      <c r="F715" s="5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18"/>
      <c r="B716" s="54"/>
      <c r="C716" s="54"/>
      <c r="D716" s="54"/>
      <c r="E716" s="54"/>
      <c r="F716" s="5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18"/>
      <c r="B717" s="54"/>
      <c r="C717" s="54"/>
      <c r="D717" s="54"/>
      <c r="E717" s="54"/>
      <c r="F717" s="5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18"/>
      <c r="B718" s="54"/>
      <c r="C718" s="54"/>
      <c r="D718" s="54"/>
      <c r="E718" s="54"/>
      <c r="F718" s="5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18"/>
      <c r="B719" s="54"/>
      <c r="C719" s="54"/>
      <c r="D719" s="54"/>
      <c r="E719" s="54"/>
      <c r="F719" s="5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18"/>
      <c r="B720" s="54"/>
      <c r="C720" s="54"/>
      <c r="D720" s="54"/>
      <c r="E720" s="54"/>
      <c r="F720" s="5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18"/>
      <c r="B721" s="54"/>
      <c r="C721" s="54"/>
      <c r="D721" s="54"/>
      <c r="E721" s="54"/>
      <c r="F721" s="5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18"/>
      <c r="B722" s="54"/>
      <c r="C722" s="54"/>
      <c r="D722" s="54"/>
      <c r="E722" s="54"/>
      <c r="F722" s="5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18"/>
      <c r="B723" s="54"/>
      <c r="C723" s="54"/>
      <c r="D723" s="54"/>
      <c r="E723" s="54"/>
      <c r="F723" s="5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18"/>
      <c r="B724" s="54"/>
      <c r="C724" s="54"/>
      <c r="D724" s="54"/>
      <c r="E724" s="54"/>
      <c r="F724" s="5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18"/>
      <c r="B725" s="54"/>
      <c r="C725" s="54"/>
      <c r="D725" s="54"/>
      <c r="E725" s="54"/>
      <c r="F725" s="5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18"/>
      <c r="B726" s="54"/>
      <c r="C726" s="54"/>
      <c r="D726" s="54"/>
      <c r="E726" s="54"/>
      <c r="F726" s="5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18"/>
      <c r="B727" s="54"/>
      <c r="C727" s="54"/>
      <c r="D727" s="54"/>
      <c r="E727" s="54"/>
      <c r="F727" s="5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18"/>
      <c r="B728" s="54"/>
      <c r="C728" s="54"/>
      <c r="D728" s="54"/>
      <c r="E728" s="54"/>
      <c r="F728" s="5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18"/>
      <c r="B729" s="54"/>
      <c r="C729" s="54"/>
      <c r="D729" s="54"/>
      <c r="E729" s="54"/>
      <c r="F729" s="5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18"/>
      <c r="B730" s="54"/>
      <c r="C730" s="54"/>
      <c r="D730" s="54"/>
      <c r="E730" s="54"/>
      <c r="F730" s="5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18"/>
      <c r="B731" s="54"/>
      <c r="C731" s="54"/>
      <c r="D731" s="54"/>
      <c r="E731" s="54"/>
      <c r="F731" s="5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18"/>
      <c r="B732" s="54"/>
      <c r="C732" s="54"/>
      <c r="D732" s="54"/>
      <c r="E732" s="54"/>
      <c r="F732" s="54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18"/>
      <c r="B733" s="54"/>
      <c r="C733" s="54"/>
      <c r="D733" s="54"/>
      <c r="E733" s="54"/>
      <c r="F733" s="54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18"/>
      <c r="B734" s="54"/>
      <c r="C734" s="54"/>
      <c r="D734" s="54"/>
      <c r="E734" s="54"/>
      <c r="F734" s="54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18"/>
      <c r="B735" s="54"/>
      <c r="C735" s="54"/>
      <c r="D735" s="54"/>
      <c r="E735" s="54"/>
      <c r="F735" s="54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18"/>
      <c r="B736" s="54"/>
      <c r="C736" s="54"/>
      <c r="D736" s="54"/>
      <c r="E736" s="54"/>
      <c r="F736" s="54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18"/>
      <c r="B737" s="54"/>
      <c r="C737" s="54"/>
      <c r="D737" s="54"/>
      <c r="E737" s="54"/>
      <c r="F737" s="5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18"/>
      <c r="B738" s="54"/>
      <c r="C738" s="54"/>
      <c r="D738" s="54"/>
      <c r="E738" s="54"/>
      <c r="F738" s="5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18"/>
      <c r="B739" s="54"/>
      <c r="C739" s="54"/>
      <c r="D739" s="54"/>
      <c r="E739" s="54"/>
      <c r="F739" s="5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18"/>
      <c r="B740" s="54"/>
      <c r="C740" s="54"/>
      <c r="D740" s="54"/>
      <c r="E740" s="54"/>
      <c r="F740" s="5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18"/>
      <c r="B741" s="54"/>
      <c r="C741" s="54"/>
      <c r="D741" s="54"/>
      <c r="E741" s="54"/>
      <c r="F741" s="5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18"/>
      <c r="B742" s="54"/>
      <c r="C742" s="54"/>
      <c r="D742" s="54"/>
      <c r="E742" s="54"/>
      <c r="F742" s="5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18"/>
      <c r="B743" s="54"/>
      <c r="C743" s="54"/>
      <c r="D743" s="54"/>
      <c r="E743" s="54"/>
      <c r="F743" s="5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18"/>
      <c r="B744" s="54"/>
      <c r="C744" s="54"/>
      <c r="D744" s="54"/>
      <c r="E744" s="54"/>
      <c r="F744" s="5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18"/>
      <c r="B745" s="54"/>
      <c r="C745" s="54"/>
      <c r="D745" s="54"/>
      <c r="E745" s="54"/>
      <c r="F745" s="5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18"/>
      <c r="B746" s="54"/>
      <c r="C746" s="54"/>
      <c r="D746" s="54"/>
      <c r="E746" s="54"/>
      <c r="F746" s="5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18"/>
      <c r="B747" s="54"/>
      <c r="C747" s="54"/>
      <c r="D747" s="54"/>
      <c r="E747" s="54"/>
      <c r="F747" s="5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18"/>
      <c r="B748" s="54"/>
      <c r="C748" s="54"/>
      <c r="D748" s="54"/>
      <c r="E748" s="54"/>
      <c r="F748" s="5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18"/>
      <c r="B749" s="54"/>
      <c r="C749" s="54"/>
      <c r="D749" s="54"/>
      <c r="E749" s="54"/>
      <c r="F749" s="5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18"/>
      <c r="B750" s="54"/>
      <c r="C750" s="54"/>
      <c r="D750" s="54"/>
      <c r="E750" s="54"/>
      <c r="F750" s="5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18"/>
      <c r="B751" s="54"/>
      <c r="C751" s="54"/>
      <c r="D751" s="54"/>
      <c r="E751" s="54"/>
      <c r="F751" s="5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18"/>
      <c r="B752" s="54"/>
      <c r="C752" s="54"/>
      <c r="D752" s="54"/>
      <c r="E752" s="54"/>
      <c r="F752" s="5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18"/>
      <c r="B753" s="54"/>
      <c r="C753" s="54"/>
      <c r="D753" s="54"/>
      <c r="E753" s="54"/>
      <c r="F753" s="5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18"/>
      <c r="B754" s="54"/>
      <c r="C754" s="54"/>
      <c r="D754" s="54"/>
      <c r="E754" s="54"/>
      <c r="F754" s="5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18"/>
      <c r="B755" s="54"/>
      <c r="C755" s="54"/>
      <c r="D755" s="54"/>
      <c r="E755" s="54"/>
      <c r="F755" s="5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18"/>
      <c r="B756" s="54"/>
      <c r="C756" s="54"/>
      <c r="D756" s="54"/>
      <c r="E756" s="54"/>
      <c r="F756" s="5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18"/>
      <c r="B757" s="54"/>
      <c r="C757" s="54"/>
      <c r="D757" s="54"/>
      <c r="E757" s="54"/>
      <c r="F757" s="5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18"/>
      <c r="B758" s="54"/>
      <c r="C758" s="54"/>
      <c r="D758" s="54"/>
      <c r="E758" s="54"/>
      <c r="F758" s="5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18"/>
      <c r="B759" s="54"/>
      <c r="C759" s="54"/>
      <c r="D759" s="54"/>
      <c r="E759" s="54"/>
      <c r="F759" s="5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18"/>
      <c r="B760" s="54"/>
      <c r="C760" s="54"/>
      <c r="D760" s="54"/>
      <c r="E760" s="54"/>
      <c r="F760" s="5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18"/>
      <c r="B761" s="54"/>
      <c r="C761" s="54"/>
      <c r="D761" s="54"/>
      <c r="E761" s="54"/>
      <c r="F761" s="5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18"/>
      <c r="B762" s="54"/>
      <c r="C762" s="54"/>
      <c r="D762" s="54"/>
      <c r="E762" s="54"/>
      <c r="F762" s="54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18"/>
      <c r="B763" s="54"/>
      <c r="C763" s="54"/>
      <c r="D763" s="54"/>
      <c r="E763" s="54"/>
      <c r="F763" s="54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18"/>
      <c r="B764" s="54"/>
      <c r="C764" s="54"/>
      <c r="D764" s="54"/>
      <c r="E764" s="54"/>
      <c r="F764" s="54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18"/>
      <c r="B765" s="54"/>
      <c r="C765" s="54"/>
      <c r="D765" s="54"/>
      <c r="E765" s="54"/>
      <c r="F765" s="54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18"/>
      <c r="B766" s="54"/>
      <c r="C766" s="54"/>
      <c r="D766" s="54"/>
      <c r="E766" s="54"/>
      <c r="F766" s="5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18"/>
      <c r="B767" s="54"/>
      <c r="C767" s="54"/>
      <c r="D767" s="54"/>
      <c r="E767" s="54"/>
      <c r="F767" s="5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18"/>
      <c r="B768" s="54"/>
      <c r="C768" s="54"/>
      <c r="D768" s="54"/>
      <c r="E768" s="54"/>
      <c r="F768" s="5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18"/>
      <c r="B769" s="54"/>
      <c r="C769" s="54"/>
      <c r="D769" s="54"/>
      <c r="E769" s="54"/>
      <c r="F769" s="5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18"/>
      <c r="B770" s="54"/>
      <c r="C770" s="54"/>
      <c r="D770" s="54"/>
      <c r="E770" s="54"/>
      <c r="F770" s="5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18"/>
      <c r="B771" s="54"/>
      <c r="C771" s="54"/>
      <c r="D771" s="54"/>
      <c r="E771" s="54"/>
      <c r="F771" s="5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18"/>
      <c r="B772" s="54"/>
      <c r="C772" s="54"/>
      <c r="D772" s="54"/>
      <c r="E772" s="54"/>
      <c r="F772" s="5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18"/>
      <c r="B773" s="54"/>
      <c r="C773" s="54"/>
      <c r="D773" s="54"/>
      <c r="E773" s="54"/>
      <c r="F773" s="5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18"/>
      <c r="B774" s="54"/>
      <c r="C774" s="54"/>
      <c r="D774" s="54"/>
      <c r="E774" s="54"/>
      <c r="F774" s="5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18"/>
      <c r="B775" s="54"/>
      <c r="C775" s="54"/>
      <c r="D775" s="54"/>
      <c r="E775" s="54"/>
      <c r="F775" s="5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18"/>
      <c r="B776" s="54"/>
      <c r="C776" s="54"/>
      <c r="D776" s="54"/>
      <c r="E776" s="54"/>
      <c r="F776" s="5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18"/>
      <c r="B777" s="54"/>
      <c r="C777" s="54"/>
      <c r="D777" s="54"/>
      <c r="E777" s="54"/>
      <c r="F777" s="5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18"/>
      <c r="B778" s="54"/>
      <c r="C778" s="54"/>
      <c r="D778" s="54"/>
      <c r="E778" s="54"/>
      <c r="F778" s="5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18"/>
      <c r="B779" s="54"/>
      <c r="C779" s="54"/>
      <c r="D779" s="54"/>
      <c r="E779" s="54"/>
      <c r="F779" s="5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18"/>
      <c r="B780" s="54"/>
      <c r="C780" s="54"/>
      <c r="D780" s="54"/>
      <c r="E780" s="54"/>
      <c r="F780" s="5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18"/>
      <c r="B781" s="54"/>
      <c r="C781" s="54"/>
      <c r="D781" s="54"/>
      <c r="E781" s="54"/>
      <c r="F781" s="5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18"/>
      <c r="B782" s="54"/>
      <c r="C782" s="54"/>
      <c r="D782" s="54"/>
      <c r="E782" s="54"/>
      <c r="F782" s="5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18"/>
      <c r="B783" s="54"/>
      <c r="C783" s="54"/>
      <c r="D783" s="54"/>
      <c r="E783" s="54"/>
      <c r="F783" s="5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18"/>
      <c r="B784" s="54"/>
      <c r="C784" s="54"/>
      <c r="D784" s="54"/>
      <c r="E784" s="54"/>
      <c r="F784" s="5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18"/>
      <c r="B785" s="54"/>
      <c r="C785" s="54"/>
      <c r="D785" s="54"/>
      <c r="E785" s="54"/>
      <c r="F785" s="5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18"/>
      <c r="B786" s="54"/>
      <c r="C786" s="54"/>
      <c r="D786" s="54"/>
      <c r="E786" s="54"/>
      <c r="F786" s="5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18"/>
      <c r="B787" s="54"/>
      <c r="C787" s="54"/>
      <c r="D787" s="54"/>
      <c r="E787" s="54"/>
      <c r="F787" s="5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18"/>
      <c r="B788" s="54"/>
      <c r="C788" s="54"/>
      <c r="D788" s="54"/>
      <c r="E788" s="54"/>
      <c r="F788" s="5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18"/>
      <c r="B789" s="54"/>
      <c r="C789" s="54"/>
      <c r="D789" s="54"/>
      <c r="E789" s="54"/>
      <c r="F789" s="5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18"/>
      <c r="B790" s="54"/>
      <c r="C790" s="54"/>
      <c r="D790" s="54"/>
      <c r="E790" s="54"/>
      <c r="F790" s="5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18"/>
      <c r="B791" s="54"/>
      <c r="C791" s="54"/>
      <c r="D791" s="54"/>
      <c r="E791" s="54"/>
      <c r="F791" s="5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18"/>
      <c r="B792" s="54"/>
      <c r="C792" s="54"/>
      <c r="D792" s="54"/>
      <c r="E792" s="54"/>
      <c r="F792" s="5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18"/>
      <c r="B793" s="54"/>
      <c r="C793" s="54"/>
      <c r="D793" s="54"/>
      <c r="E793" s="54"/>
      <c r="F793" s="5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18"/>
      <c r="B794" s="54"/>
      <c r="C794" s="54"/>
      <c r="D794" s="54"/>
      <c r="E794" s="54"/>
      <c r="F794" s="5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18"/>
      <c r="B795" s="54"/>
      <c r="C795" s="54"/>
      <c r="D795" s="54"/>
      <c r="E795" s="54"/>
      <c r="F795" s="54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18"/>
      <c r="B796" s="54"/>
      <c r="C796" s="54"/>
      <c r="D796" s="54"/>
      <c r="E796" s="54"/>
      <c r="F796" s="54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18"/>
      <c r="B797" s="54"/>
      <c r="C797" s="54"/>
      <c r="D797" s="54"/>
      <c r="E797" s="54"/>
      <c r="F797" s="54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18"/>
      <c r="B798" s="54"/>
      <c r="C798" s="54"/>
      <c r="D798" s="54"/>
      <c r="E798" s="54"/>
      <c r="F798" s="54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18"/>
      <c r="B799" s="54"/>
      <c r="C799" s="54"/>
      <c r="D799" s="54"/>
      <c r="E799" s="54"/>
      <c r="F799" s="54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18"/>
      <c r="B800" s="54"/>
      <c r="C800" s="54"/>
      <c r="D800" s="54"/>
      <c r="E800" s="54"/>
      <c r="F800" s="54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18"/>
      <c r="B801" s="54"/>
      <c r="C801" s="54"/>
      <c r="D801" s="54"/>
      <c r="E801" s="54"/>
      <c r="F801" s="54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18"/>
      <c r="B802" s="54"/>
      <c r="C802" s="54"/>
      <c r="D802" s="54"/>
      <c r="E802" s="54"/>
      <c r="F802" s="5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18"/>
      <c r="B803" s="54"/>
      <c r="C803" s="54"/>
      <c r="D803" s="54"/>
      <c r="E803" s="54"/>
      <c r="F803" s="5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18"/>
      <c r="B804" s="54"/>
      <c r="C804" s="54"/>
      <c r="D804" s="54"/>
      <c r="E804" s="54"/>
      <c r="F804" s="5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18"/>
      <c r="B805" s="54"/>
      <c r="C805" s="54"/>
      <c r="D805" s="54"/>
      <c r="E805" s="54"/>
      <c r="F805" s="5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18"/>
      <c r="B806" s="54"/>
      <c r="C806" s="54"/>
      <c r="D806" s="54"/>
      <c r="E806" s="54"/>
      <c r="F806" s="5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18"/>
      <c r="B807" s="54"/>
      <c r="C807" s="54"/>
      <c r="D807" s="54"/>
      <c r="E807" s="54"/>
      <c r="F807" s="5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18"/>
      <c r="B808" s="54"/>
      <c r="C808" s="54"/>
      <c r="D808" s="54"/>
      <c r="E808" s="54"/>
      <c r="F808" s="5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18"/>
      <c r="B809" s="54"/>
      <c r="C809" s="54"/>
      <c r="D809" s="54"/>
      <c r="E809" s="54"/>
      <c r="F809" s="5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18"/>
      <c r="B810" s="54"/>
      <c r="C810" s="54"/>
      <c r="D810" s="54"/>
      <c r="E810" s="54"/>
      <c r="F810" s="5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18"/>
      <c r="B811" s="54"/>
      <c r="C811" s="54"/>
      <c r="D811" s="54"/>
      <c r="E811" s="54"/>
      <c r="F811" s="5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18"/>
      <c r="B812" s="54"/>
      <c r="C812" s="54"/>
      <c r="D812" s="54"/>
      <c r="E812" s="54"/>
      <c r="F812" s="5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18"/>
      <c r="B813" s="54"/>
      <c r="C813" s="54"/>
      <c r="D813" s="54"/>
      <c r="E813" s="54"/>
      <c r="F813" s="5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18"/>
      <c r="B814" s="54"/>
      <c r="C814" s="54"/>
      <c r="D814" s="54"/>
      <c r="E814" s="54"/>
      <c r="F814" s="5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18"/>
      <c r="B815" s="54"/>
      <c r="C815" s="54"/>
      <c r="D815" s="54"/>
      <c r="E815" s="54"/>
      <c r="F815" s="5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18"/>
      <c r="B816" s="54"/>
      <c r="C816" s="54"/>
      <c r="D816" s="54"/>
      <c r="E816" s="54"/>
      <c r="F816" s="5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18"/>
      <c r="B817" s="54"/>
      <c r="C817" s="54"/>
      <c r="D817" s="54"/>
      <c r="E817" s="54"/>
      <c r="F817" s="5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18"/>
      <c r="B818" s="54"/>
      <c r="C818" s="54"/>
      <c r="D818" s="54"/>
      <c r="E818" s="54"/>
      <c r="F818" s="5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18"/>
      <c r="B819" s="54"/>
      <c r="C819" s="54"/>
      <c r="D819" s="54"/>
      <c r="E819" s="54"/>
      <c r="F819" s="5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18"/>
      <c r="B820" s="54"/>
      <c r="C820" s="54"/>
      <c r="D820" s="54"/>
      <c r="E820" s="54"/>
      <c r="F820" s="5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18"/>
      <c r="B821" s="54"/>
      <c r="C821" s="54"/>
      <c r="D821" s="54"/>
      <c r="E821" s="54"/>
      <c r="F821" s="5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18"/>
      <c r="B822" s="54"/>
      <c r="C822" s="54"/>
      <c r="D822" s="54"/>
      <c r="E822" s="54"/>
      <c r="F822" s="5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18"/>
      <c r="B823" s="54"/>
      <c r="C823" s="54"/>
      <c r="D823" s="54"/>
      <c r="E823" s="54"/>
      <c r="F823" s="5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18"/>
      <c r="B824" s="54"/>
      <c r="C824" s="54"/>
      <c r="D824" s="54"/>
      <c r="E824" s="54"/>
      <c r="F824" s="5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18"/>
      <c r="B825" s="54"/>
      <c r="C825" s="54"/>
      <c r="D825" s="54"/>
      <c r="E825" s="54"/>
      <c r="F825" s="5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18"/>
      <c r="B826" s="54"/>
      <c r="C826" s="54"/>
      <c r="D826" s="54"/>
      <c r="E826" s="54"/>
      <c r="F826" s="5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18"/>
      <c r="B827" s="54"/>
      <c r="C827" s="54"/>
      <c r="D827" s="54"/>
      <c r="E827" s="54"/>
      <c r="F827" s="54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18"/>
      <c r="B828" s="54"/>
      <c r="C828" s="54"/>
      <c r="D828" s="54"/>
      <c r="E828" s="54"/>
      <c r="F828" s="54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18"/>
      <c r="B829" s="54"/>
      <c r="C829" s="54"/>
      <c r="D829" s="54"/>
      <c r="E829" s="54"/>
      <c r="F829" s="54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18"/>
      <c r="B830" s="54"/>
      <c r="C830" s="54"/>
      <c r="D830" s="54"/>
      <c r="E830" s="54"/>
      <c r="F830" s="54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18"/>
      <c r="B831" s="54"/>
      <c r="C831" s="54"/>
      <c r="D831" s="54"/>
      <c r="E831" s="54"/>
      <c r="F831" s="54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18"/>
      <c r="B832" s="54"/>
      <c r="C832" s="54"/>
      <c r="D832" s="54"/>
      <c r="E832" s="54"/>
      <c r="F832" s="54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18"/>
      <c r="B833" s="54"/>
      <c r="C833" s="54"/>
      <c r="D833" s="54"/>
      <c r="E833" s="54"/>
      <c r="F833" s="54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18"/>
      <c r="B834" s="54"/>
      <c r="C834" s="54"/>
      <c r="D834" s="54"/>
      <c r="E834" s="54"/>
      <c r="F834" s="54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18"/>
      <c r="B835" s="54"/>
      <c r="C835" s="54"/>
      <c r="D835" s="54"/>
      <c r="E835" s="54"/>
      <c r="F835" s="54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18"/>
      <c r="B836" s="54"/>
      <c r="C836" s="54"/>
      <c r="D836" s="54"/>
      <c r="E836" s="54"/>
      <c r="F836" s="54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18"/>
      <c r="B837" s="54"/>
      <c r="C837" s="54"/>
      <c r="D837" s="54"/>
      <c r="E837" s="54"/>
      <c r="F837" s="54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18"/>
      <c r="B838" s="54"/>
      <c r="C838" s="54"/>
      <c r="D838" s="54"/>
      <c r="E838" s="54"/>
      <c r="F838" s="54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18"/>
      <c r="B839" s="54"/>
      <c r="C839" s="54"/>
      <c r="D839" s="54"/>
      <c r="E839" s="54"/>
      <c r="F839" s="54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18"/>
      <c r="B840" s="54"/>
      <c r="C840" s="54"/>
      <c r="D840" s="54"/>
      <c r="E840" s="54"/>
      <c r="F840" s="54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18"/>
      <c r="B841" s="54"/>
      <c r="C841" s="54"/>
      <c r="D841" s="54"/>
      <c r="E841" s="54"/>
      <c r="F841" s="5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18"/>
      <c r="B842" s="54"/>
      <c r="C842" s="54"/>
      <c r="D842" s="54"/>
      <c r="E842" s="54"/>
      <c r="F842" s="5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18"/>
      <c r="B843" s="54"/>
      <c r="C843" s="54"/>
      <c r="D843" s="54"/>
      <c r="E843" s="54"/>
      <c r="F843" s="5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18"/>
      <c r="B844" s="54"/>
      <c r="C844" s="54"/>
      <c r="D844" s="54"/>
      <c r="E844" s="54"/>
      <c r="F844" s="5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18"/>
      <c r="B845" s="54"/>
      <c r="C845" s="54"/>
      <c r="D845" s="54"/>
      <c r="E845" s="54"/>
      <c r="F845" s="5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18"/>
      <c r="B846" s="54"/>
      <c r="C846" s="54"/>
      <c r="D846" s="54"/>
      <c r="E846" s="54"/>
      <c r="F846" s="5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18"/>
      <c r="B847" s="54"/>
      <c r="C847" s="54"/>
      <c r="D847" s="54"/>
      <c r="E847" s="54"/>
      <c r="F847" s="5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18"/>
      <c r="B848" s="54"/>
      <c r="C848" s="54"/>
      <c r="D848" s="54"/>
      <c r="E848" s="54"/>
      <c r="F848" s="5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18"/>
      <c r="B849" s="54"/>
      <c r="C849" s="54"/>
      <c r="D849" s="54"/>
      <c r="E849" s="54"/>
      <c r="F849" s="5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18"/>
      <c r="B850" s="54"/>
      <c r="C850" s="54"/>
      <c r="D850" s="54"/>
      <c r="E850" s="54"/>
      <c r="F850" s="5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18"/>
      <c r="B851" s="54"/>
      <c r="C851" s="54"/>
      <c r="D851" s="54"/>
      <c r="E851" s="54"/>
      <c r="F851" s="5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18"/>
      <c r="B852" s="54"/>
      <c r="C852" s="54"/>
      <c r="D852" s="54"/>
      <c r="E852" s="54"/>
      <c r="F852" s="5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18"/>
      <c r="B853" s="54"/>
      <c r="C853" s="54"/>
      <c r="D853" s="54"/>
      <c r="E853" s="54"/>
      <c r="F853" s="5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18"/>
      <c r="B854" s="54"/>
      <c r="C854" s="54"/>
      <c r="D854" s="54"/>
      <c r="E854" s="54"/>
      <c r="F854" s="5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18"/>
      <c r="B855" s="54"/>
      <c r="C855" s="54"/>
      <c r="D855" s="54"/>
      <c r="E855" s="54"/>
      <c r="F855" s="5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18"/>
      <c r="B856" s="54"/>
      <c r="C856" s="54"/>
      <c r="D856" s="54"/>
      <c r="E856" s="54"/>
      <c r="F856" s="5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18"/>
      <c r="B857" s="54"/>
      <c r="C857" s="54"/>
      <c r="D857" s="54"/>
      <c r="E857" s="54"/>
      <c r="F857" s="5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18"/>
      <c r="B858" s="54"/>
      <c r="C858" s="54"/>
      <c r="D858" s="54"/>
      <c r="E858" s="54"/>
      <c r="F858" s="5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18"/>
      <c r="B859" s="54"/>
      <c r="C859" s="54"/>
      <c r="D859" s="54"/>
      <c r="E859" s="54"/>
      <c r="F859" s="5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18"/>
      <c r="B860" s="54"/>
      <c r="C860" s="54"/>
      <c r="D860" s="54"/>
      <c r="E860" s="54"/>
      <c r="F860" s="5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18"/>
      <c r="B861" s="54"/>
      <c r="C861" s="54"/>
      <c r="D861" s="54"/>
      <c r="E861" s="54"/>
      <c r="F861" s="5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18"/>
      <c r="B862" s="54"/>
      <c r="C862" s="54"/>
      <c r="D862" s="54"/>
      <c r="E862" s="54"/>
      <c r="F862" s="5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18"/>
      <c r="B863" s="54"/>
      <c r="C863" s="54"/>
      <c r="D863" s="54"/>
      <c r="E863" s="54"/>
      <c r="F863" s="5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18"/>
      <c r="B864" s="54"/>
      <c r="C864" s="54"/>
      <c r="D864" s="54"/>
      <c r="E864" s="54"/>
      <c r="F864" s="5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18"/>
      <c r="B865" s="54"/>
      <c r="C865" s="54"/>
      <c r="D865" s="54"/>
      <c r="E865" s="54"/>
      <c r="F865" s="54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18"/>
      <c r="B866" s="54"/>
      <c r="C866" s="54"/>
      <c r="D866" s="54"/>
      <c r="E866" s="54"/>
      <c r="F866" s="54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18"/>
      <c r="B867" s="54"/>
      <c r="C867" s="54"/>
      <c r="D867" s="54"/>
      <c r="E867" s="54"/>
      <c r="F867" s="54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18"/>
      <c r="B868" s="54"/>
      <c r="C868" s="54"/>
      <c r="D868" s="54"/>
      <c r="E868" s="54"/>
      <c r="F868" s="54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18"/>
      <c r="B869" s="54"/>
      <c r="C869" s="54"/>
      <c r="D869" s="54"/>
      <c r="E869" s="54"/>
      <c r="F869" s="54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18"/>
      <c r="B870" s="54"/>
      <c r="C870" s="54"/>
      <c r="D870" s="54"/>
      <c r="E870" s="54"/>
      <c r="F870" s="5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18"/>
      <c r="B871" s="54"/>
      <c r="C871" s="54"/>
      <c r="D871" s="54"/>
      <c r="E871" s="54"/>
      <c r="F871" s="5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18"/>
      <c r="B872" s="54"/>
      <c r="C872" s="54"/>
      <c r="D872" s="54"/>
      <c r="E872" s="54"/>
      <c r="F872" s="5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18"/>
      <c r="B873" s="54"/>
      <c r="C873" s="54"/>
      <c r="D873" s="54"/>
      <c r="E873" s="54"/>
      <c r="F873" s="5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18"/>
      <c r="B874" s="54"/>
      <c r="C874" s="54"/>
      <c r="D874" s="54"/>
      <c r="E874" s="54"/>
      <c r="F874" s="54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18"/>
      <c r="B875" s="54"/>
      <c r="C875" s="54"/>
      <c r="D875" s="54"/>
      <c r="E875" s="54"/>
      <c r="F875" s="54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18"/>
      <c r="B876" s="54"/>
      <c r="C876" s="54"/>
      <c r="D876" s="54"/>
      <c r="E876" s="54"/>
      <c r="F876" s="54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18"/>
      <c r="B877" s="54"/>
      <c r="C877" s="54"/>
      <c r="D877" s="54"/>
      <c r="E877" s="54"/>
      <c r="F877" s="54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18"/>
      <c r="B878" s="54"/>
      <c r="C878" s="54"/>
      <c r="D878" s="54"/>
      <c r="E878" s="54"/>
      <c r="F878" s="54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18"/>
      <c r="B879" s="54"/>
      <c r="C879" s="54"/>
      <c r="D879" s="54"/>
      <c r="E879" s="54"/>
      <c r="F879" s="54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18"/>
      <c r="B880" s="54"/>
      <c r="C880" s="54"/>
      <c r="D880" s="54"/>
      <c r="E880" s="54"/>
      <c r="F880" s="5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18"/>
      <c r="B881" s="54"/>
      <c r="C881" s="54"/>
      <c r="D881" s="54"/>
      <c r="E881" s="54"/>
      <c r="F881" s="5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18"/>
      <c r="B882" s="54"/>
      <c r="C882" s="54"/>
      <c r="D882" s="54"/>
      <c r="E882" s="54"/>
      <c r="F882" s="5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18"/>
      <c r="B883" s="54"/>
      <c r="C883" s="54"/>
      <c r="D883" s="54"/>
      <c r="E883" s="54"/>
      <c r="F883" s="5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18"/>
      <c r="B884" s="54"/>
      <c r="C884" s="54"/>
      <c r="D884" s="54"/>
      <c r="E884" s="54"/>
      <c r="F884" s="5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18"/>
      <c r="B885" s="54"/>
      <c r="C885" s="54"/>
      <c r="D885" s="54"/>
      <c r="E885" s="54"/>
      <c r="F885" s="5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18"/>
      <c r="B886" s="54"/>
      <c r="C886" s="54"/>
      <c r="D886" s="54"/>
      <c r="E886" s="54"/>
      <c r="F886" s="5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18"/>
      <c r="B887" s="54"/>
      <c r="C887" s="54"/>
      <c r="D887" s="54"/>
      <c r="E887" s="54"/>
      <c r="F887" s="5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18"/>
      <c r="B888" s="54"/>
      <c r="C888" s="54"/>
      <c r="D888" s="54"/>
      <c r="E888" s="54"/>
      <c r="F888" s="5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18"/>
      <c r="B889" s="54"/>
      <c r="C889" s="54"/>
      <c r="D889" s="54"/>
      <c r="E889" s="54"/>
      <c r="F889" s="5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18"/>
      <c r="B890" s="54"/>
      <c r="C890" s="54"/>
      <c r="D890" s="54"/>
      <c r="E890" s="54"/>
      <c r="F890" s="5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18"/>
      <c r="B891" s="54"/>
      <c r="C891" s="54"/>
      <c r="D891" s="54"/>
      <c r="E891" s="54"/>
      <c r="F891" s="5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18"/>
      <c r="B892" s="54"/>
      <c r="C892" s="54"/>
      <c r="D892" s="54"/>
      <c r="E892" s="54"/>
      <c r="F892" s="5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18"/>
      <c r="B893" s="54"/>
      <c r="C893" s="54"/>
      <c r="D893" s="54"/>
      <c r="E893" s="54"/>
      <c r="F893" s="5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18"/>
      <c r="B894" s="54"/>
      <c r="C894" s="54"/>
      <c r="D894" s="54"/>
      <c r="E894" s="54"/>
      <c r="F894" s="5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18"/>
      <c r="B895" s="54"/>
      <c r="C895" s="54"/>
      <c r="D895" s="54"/>
      <c r="E895" s="54"/>
      <c r="F895" s="5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18"/>
      <c r="B896" s="54"/>
      <c r="C896" s="54"/>
      <c r="D896" s="54"/>
      <c r="E896" s="54"/>
      <c r="F896" s="5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18"/>
      <c r="B897" s="54"/>
      <c r="C897" s="54"/>
      <c r="D897" s="54"/>
      <c r="E897" s="54"/>
      <c r="F897" s="5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18"/>
      <c r="B898" s="54"/>
      <c r="C898" s="54"/>
      <c r="D898" s="54"/>
      <c r="E898" s="54"/>
      <c r="F898" s="5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18"/>
      <c r="B899" s="54"/>
      <c r="C899" s="54"/>
      <c r="D899" s="54"/>
      <c r="E899" s="54"/>
      <c r="F899" s="5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18"/>
      <c r="B900" s="54"/>
      <c r="C900" s="54"/>
      <c r="D900" s="54"/>
      <c r="E900" s="54"/>
      <c r="F900" s="5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18"/>
      <c r="B901" s="54"/>
      <c r="C901" s="54"/>
      <c r="D901" s="54"/>
      <c r="E901" s="54"/>
      <c r="F901" s="5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18"/>
      <c r="B902" s="54"/>
      <c r="C902" s="54"/>
      <c r="D902" s="54"/>
      <c r="E902" s="54"/>
      <c r="F902" s="5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18"/>
      <c r="B903" s="54"/>
      <c r="C903" s="54"/>
      <c r="D903" s="54"/>
      <c r="E903" s="54"/>
      <c r="F903" s="54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18"/>
      <c r="B904" s="54"/>
      <c r="C904" s="54"/>
      <c r="D904" s="54"/>
      <c r="E904" s="54"/>
      <c r="F904" s="54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18"/>
      <c r="B905" s="54"/>
      <c r="C905" s="54"/>
      <c r="D905" s="54"/>
      <c r="E905" s="54"/>
      <c r="F905" s="54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18"/>
      <c r="B906" s="54"/>
      <c r="C906" s="54"/>
      <c r="D906" s="54"/>
      <c r="E906" s="54"/>
      <c r="F906" s="54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18"/>
      <c r="B907" s="54"/>
      <c r="C907" s="54"/>
      <c r="D907" s="54"/>
      <c r="E907" s="54"/>
      <c r="F907" s="5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18"/>
      <c r="B908" s="54"/>
      <c r="C908" s="54"/>
      <c r="D908" s="54"/>
      <c r="E908" s="54"/>
      <c r="F908" s="5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18"/>
      <c r="B909" s="54"/>
      <c r="C909" s="54"/>
      <c r="D909" s="54"/>
      <c r="E909" s="54"/>
      <c r="F909" s="5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18"/>
      <c r="B910" s="54"/>
      <c r="C910" s="54"/>
      <c r="D910" s="54"/>
      <c r="E910" s="54"/>
      <c r="F910" s="54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18"/>
      <c r="B911" s="54"/>
      <c r="C911" s="54"/>
      <c r="D911" s="54"/>
      <c r="E911" s="54"/>
      <c r="F911" s="54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18"/>
      <c r="B912" s="54"/>
      <c r="C912" s="54"/>
      <c r="D912" s="54"/>
      <c r="E912" s="54"/>
      <c r="F912" s="54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18"/>
      <c r="B913" s="54"/>
      <c r="C913" s="54"/>
      <c r="D913" s="54"/>
      <c r="E913" s="54"/>
      <c r="F913" s="54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18"/>
      <c r="B914" s="54"/>
      <c r="C914" s="54"/>
      <c r="D914" s="54"/>
      <c r="E914" s="54"/>
      <c r="F914" s="54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18"/>
      <c r="B915" s="54"/>
      <c r="C915" s="54"/>
      <c r="D915" s="54"/>
      <c r="E915" s="54"/>
      <c r="F915" s="5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18"/>
      <c r="B916" s="54"/>
      <c r="C916" s="54"/>
      <c r="D916" s="54"/>
      <c r="E916" s="54"/>
      <c r="F916" s="5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18"/>
      <c r="B917" s="54"/>
      <c r="C917" s="54"/>
      <c r="D917" s="54"/>
      <c r="E917" s="54"/>
      <c r="F917" s="5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18"/>
      <c r="B918" s="54"/>
      <c r="C918" s="54"/>
      <c r="D918" s="54"/>
      <c r="E918" s="54"/>
      <c r="F918" s="5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18"/>
      <c r="B919" s="54"/>
      <c r="C919" s="54"/>
      <c r="D919" s="54"/>
      <c r="E919" s="54"/>
      <c r="F919" s="5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18"/>
      <c r="B920" s="54"/>
      <c r="C920" s="54"/>
      <c r="D920" s="54"/>
      <c r="E920" s="54"/>
      <c r="F920" s="5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18"/>
      <c r="B921" s="54"/>
      <c r="C921" s="54"/>
      <c r="D921" s="54"/>
      <c r="E921" s="54"/>
      <c r="F921" s="5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18"/>
      <c r="B922" s="54"/>
      <c r="C922" s="54"/>
      <c r="D922" s="54"/>
      <c r="E922" s="54"/>
      <c r="F922" s="5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18"/>
      <c r="B923" s="54"/>
      <c r="C923" s="54"/>
      <c r="D923" s="54"/>
      <c r="E923" s="54"/>
      <c r="F923" s="5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18"/>
      <c r="B924" s="54"/>
      <c r="C924" s="54"/>
      <c r="D924" s="54"/>
      <c r="E924" s="54"/>
      <c r="F924" s="5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18"/>
      <c r="B925" s="54"/>
      <c r="C925" s="54"/>
      <c r="D925" s="54"/>
      <c r="E925" s="54"/>
      <c r="F925" s="5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18"/>
      <c r="B926" s="54"/>
      <c r="C926" s="54"/>
      <c r="D926" s="54"/>
      <c r="E926" s="54"/>
      <c r="F926" s="5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18"/>
      <c r="B927" s="54"/>
      <c r="C927" s="54"/>
      <c r="D927" s="54"/>
      <c r="E927" s="54"/>
      <c r="F927" s="5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18"/>
      <c r="B928" s="54"/>
      <c r="C928" s="54"/>
      <c r="D928" s="54"/>
      <c r="E928" s="54"/>
      <c r="F928" s="5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18"/>
      <c r="B929" s="54"/>
      <c r="C929" s="54"/>
      <c r="D929" s="54"/>
      <c r="E929" s="54"/>
      <c r="F929" s="5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18"/>
      <c r="B930" s="54"/>
      <c r="C930" s="54"/>
      <c r="D930" s="54"/>
      <c r="E930" s="54"/>
      <c r="F930" s="5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18"/>
      <c r="B931" s="54"/>
      <c r="C931" s="54"/>
      <c r="D931" s="54"/>
      <c r="E931" s="54"/>
      <c r="F931" s="5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18"/>
      <c r="B932" s="54"/>
      <c r="C932" s="54"/>
      <c r="D932" s="54"/>
      <c r="E932" s="54"/>
      <c r="F932" s="5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18"/>
      <c r="B933" s="54"/>
      <c r="C933" s="54"/>
      <c r="D933" s="54"/>
      <c r="E933" s="54"/>
      <c r="F933" s="5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18"/>
      <c r="B934" s="54"/>
      <c r="C934" s="54"/>
      <c r="D934" s="54"/>
      <c r="E934" s="54"/>
      <c r="F934" s="5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18"/>
      <c r="B935" s="54"/>
      <c r="C935" s="54"/>
      <c r="D935" s="54"/>
      <c r="E935" s="54"/>
      <c r="F935" s="5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18"/>
      <c r="B936" s="54"/>
      <c r="C936" s="54"/>
      <c r="D936" s="54"/>
      <c r="E936" s="54"/>
      <c r="F936" s="5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18"/>
      <c r="B937" s="54"/>
      <c r="C937" s="54"/>
      <c r="D937" s="54"/>
      <c r="E937" s="54"/>
      <c r="F937" s="5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18"/>
      <c r="B938" s="54"/>
      <c r="C938" s="54"/>
      <c r="D938" s="54"/>
      <c r="E938" s="54"/>
      <c r="F938" s="5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18"/>
      <c r="B939" s="54"/>
      <c r="C939" s="54"/>
      <c r="D939" s="54"/>
      <c r="E939" s="54"/>
      <c r="F939" s="5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18"/>
      <c r="B940" s="54"/>
      <c r="C940" s="54"/>
      <c r="D940" s="54"/>
      <c r="E940" s="54"/>
      <c r="F940" s="5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18"/>
      <c r="B941" s="54"/>
      <c r="C941" s="54"/>
      <c r="D941" s="54"/>
      <c r="E941" s="54"/>
      <c r="F941" s="5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18"/>
      <c r="B942" s="54"/>
      <c r="C942" s="54"/>
      <c r="D942" s="54"/>
      <c r="E942" s="54"/>
      <c r="F942" s="5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18"/>
      <c r="B943" s="54"/>
      <c r="C943" s="54"/>
      <c r="D943" s="54"/>
      <c r="E943" s="54"/>
      <c r="F943" s="54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18"/>
      <c r="B944" s="54"/>
      <c r="C944" s="54"/>
      <c r="D944" s="54"/>
      <c r="E944" s="54"/>
      <c r="F944" s="54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18"/>
      <c r="B945" s="54"/>
      <c r="C945" s="54"/>
      <c r="D945" s="54"/>
      <c r="E945" s="54"/>
      <c r="F945" s="54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18"/>
      <c r="B946" s="54"/>
      <c r="C946" s="54"/>
      <c r="D946" s="54"/>
      <c r="E946" s="54"/>
      <c r="F946" s="54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18"/>
      <c r="B947" s="54"/>
      <c r="C947" s="54"/>
      <c r="D947" s="54"/>
      <c r="E947" s="54"/>
      <c r="F947" s="54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18"/>
      <c r="B948" s="54"/>
      <c r="C948" s="54"/>
      <c r="D948" s="54"/>
      <c r="E948" s="54"/>
      <c r="F948" s="54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18"/>
      <c r="B949" s="54"/>
      <c r="C949" s="54"/>
      <c r="D949" s="54"/>
      <c r="E949" s="54"/>
      <c r="F949" s="54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18"/>
      <c r="B950" s="54"/>
      <c r="C950" s="54"/>
      <c r="D950" s="54"/>
      <c r="E950" s="54"/>
      <c r="F950" s="54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18"/>
      <c r="B951" s="54"/>
      <c r="C951" s="54"/>
      <c r="D951" s="54"/>
      <c r="E951" s="54"/>
      <c r="F951" s="54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18"/>
      <c r="B952" s="54"/>
      <c r="C952" s="54"/>
      <c r="D952" s="54"/>
      <c r="E952" s="54"/>
      <c r="F952" s="54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18"/>
      <c r="B953" s="54"/>
      <c r="C953" s="54"/>
      <c r="D953" s="54"/>
      <c r="E953" s="54"/>
      <c r="F953" s="54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18"/>
      <c r="B954" s="54"/>
      <c r="C954" s="54"/>
      <c r="D954" s="54"/>
      <c r="E954" s="54"/>
      <c r="F954" s="54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18"/>
      <c r="B955" s="54"/>
      <c r="C955" s="54"/>
      <c r="D955" s="54"/>
      <c r="E955" s="54"/>
      <c r="F955" s="54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18"/>
      <c r="B956" s="54"/>
      <c r="C956" s="54"/>
      <c r="D956" s="54"/>
      <c r="E956" s="54"/>
      <c r="F956" s="54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18"/>
      <c r="B957" s="54"/>
      <c r="C957" s="54"/>
      <c r="D957" s="54"/>
      <c r="E957" s="54"/>
      <c r="F957" s="5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18"/>
      <c r="B958" s="54"/>
      <c r="C958" s="54"/>
      <c r="D958" s="54"/>
      <c r="E958" s="54"/>
      <c r="F958" s="5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18"/>
      <c r="B959" s="54"/>
      <c r="C959" s="54"/>
      <c r="D959" s="54"/>
      <c r="E959" s="54"/>
      <c r="F959" s="5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18"/>
      <c r="B960" s="54"/>
      <c r="C960" s="54"/>
      <c r="D960" s="54"/>
      <c r="E960" s="54"/>
      <c r="F960" s="5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18"/>
      <c r="B961" s="54"/>
      <c r="C961" s="54"/>
      <c r="D961" s="54"/>
      <c r="E961" s="54"/>
      <c r="F961" s="5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18"/>
      <c r="B962" s="54"/>
      <c r="C962" s="54"/>
      <c r="D962" s="54"/>
      <c r="E962" s="54"/>
      <c r="F962" s="5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18"/>
      <c r="B963" s="54"/>
      <c r="C963" s="54"/>
      <c r="D963" s="54"/>
      <c r="E963" s="54"/>
      <c r="F963" s="5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18"/>
      <c r="B964" s="54"/>
      <c r="C964" s="54"/>
      <c r="D964" s="54"/>
      <c r="E964" s="54"/>
      <c r="F964" s="5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18"/>
      <c r="B965" s="54"/>
      <c r="C965" s="54"/>
      <c r="D965" s="54"/>
      <c r="E965" s="54"/>
      <c r="F965" s="5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18"/>
      <c r="B966" s="54"/>
      <c r="C966" s="54"/>
      <c r="D966" s="54"/>
      <c r="E966" s="54"/>
      <c r="F966" s="5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18"/>
      <c r="B967" s="54"/>
      <c r="C967" s="54"/>
      <c r="D967" s="54"/>
      <c r="E967" s="54"/>
      <c r="F967" s="5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18"/>
      <c r="B968" s="54"/>
      <c r="C968" s="54"/>
      <c r="D968" s="54"/>
      <c r="E968" s="54"/>
      <c r="F968" s="5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18"/>
      <c r="B969" s="54"/>
      <c r="C969" s="54"/>
      <c r="D969" s="54"/>
      <c r="E969" s="54"/>
      <c r="F969" s="5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18"/>
      <c r="B970" s="54"/>
      <c r="C970" s="54"/>
      <c r="D970" s="54"/>
      <c r="E970" s="54"/>
      <c r="F970" s="5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18"/>
      <c r="B971" s="54"/>
      <c r="C971" s="54"/>
      <c r="D971" s="54"/>
      <c r="E971" s="54"/>
      <c r="F971" s="5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18"/>
      <c r="B972" s="54"/>
      <c r="C972" s="54"/>
      <c r="D972" s="54"/>
      <c r="E972" s="54"/>
      <c r="F972" s="5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18"/>
      <c r="B973" s="54"/>
      <c r="C973" s="54"/>
      <c r="D973" s="54"/>
      <c r="E973" s="54"/>
      <c r="F973" s="5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18"/>
      <c r="B974" s="54"/>
      <c r="C974" s="54"/>
      <c r="D974" s="54"/>
      <c r="E974" s="54"/>
      <c r="F974" s="5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18"/>
      <c r="B975" s="54"/>
      <c r="C975" s="54"/>
      <c r="D975" s="54"/>
      <c r="E975" s="54"/>
      <c r="F975" s="5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18"/>
      <c r="B976" s="54"/>
      <c r="C976" s="54"/>
      <c r="D976" s="54"/>
      <c r="E976" s="54"/>
      <c r="F976" s="5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18"/>
      <c r="B977" s="54"/>
      <c r="C977" s="54"/>
      <c r="D977" s="54"/>
      <c r="E977" s="54"/>
      <c r="F977" s="5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18"/>
      <c r="B978" s="54"/>
      <c r="C978" s="54"/>
      <c r="D978" s="54"/>
      <c r="E978" s="54"/>
      <c r="F978" s="5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18"/>
      <c r="B979" s="54"/>
      <c r="C979" s="54"/>
      <c r="D979" s="54"/>
      <c r="E979" s="54"/>
      <c r="F979" s="5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18"/>
      <c r="B980" s="54"/>
      <c r="C980" s="54"/>
      <c r="D980" s="54"/>
      <c r="E980" s="54"/>
      <c r="F980" s="5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18"/>
      <c r="B981" s="54"/>
      <c r="C981" s="54"/>
      <c r="D981" s="54"/>
      <c r="E981" s="54"/>
      <c r="F981" s="5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18"/>
      <c r="B982" s="54"/>
      <c r="C982" s="54"/>
      <c r="D982" s="54"/>
      <c r="E982" s="54"/>
      <c r="F982" s="5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18"/>
      <c r="B983" s="54"/>
      <c r="C983" s="54"/>
      <c r="D983" s="54"/>
      <c r="E983" s="54"/>
      <c r="F983" s="54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18"/>
      <c r="B984" s="54"/>
      <c r="C984" s="54"/>
      <c r="D984" s="54"/>
      <c r="E984" s="54"/>
      <c r="F984" s="54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18"/>
      <c r="B985" s="54"/>
      <c r="C985" s="54"/>
      <c r="D985" s="54"/>
      <c r="E985" s="54"/>
      <c r="F985" s="54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18"/>
      <c r="B986" s="54"/>
      <c r="C986" s="54"/>
      <c r="D986" s="54"/>
      <c r="E986" s="54"/>
      <c r="F986" s="54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18"/>
      <c r="B987" s="54"/>
      <c r="C987" s="54"/>
      <c r="D987" s="54"/>
      <c r="E987" s="54"/>
      <c r="F987" s="54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18"/>
      <c r="B988" s="54"/>
      <c r="C988" s="54"/>
      <c r="D988" s="54"/>
      <c r="E988" s="54"/>
      <c r="F988" s="54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18"/>
      <c r="B989" s="54"/>
      <c r="C989" s="54"/>
      <c r="D989" s="54"/>
      <c r="E989" s="54"/>
      <c r="F989" s="54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18"/>
      <c r="B990" s="54"/>
      <c r="C990" s="54"/>
      <c r="D990" s="54"/>
      <c r="E990" s="54"/>
      <c r="F990" s="54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18"/>
      <c r="B991" s="54"/>
      <c r="C991" s="54"/>
      <c r="D991" s="54"/>
      <c r="E991" s="54"/>
      <c r="F991" s="54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18"/>
      <c r="B992" s="54"/>
      <c r="C992" s="54"/>
      <c r="D992" s="54"/>
      <c r="E992" s="54"/>
      <c r="F992" s="54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18"/>
      <c r="B993" s="54"/>
      <c r="C993" s="54"/>
      <c r="D993" s="54"/>
      <c r="E993" s="54"/>
      <c r="F993" s="54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18"/>
      <c r="B994" s="54"/>
      <c r="C994" s="54"/>
      <c r="D994" s="54"/>
      <c r="E994" s="54"/>
      <c r="F994" s="54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18"/>
      <c r="B995" s="54"/>
      <c r="C995" s="54"/>
      <c r="D995" s="54"/>
      <c r="E995" s="54"/>
      <c r="F995" s="54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18"/>
      <c r="B996" s="54"/>
      <c r="C996" s="54"/>
      <c r="D996" s="54"/>
      <c r="E996" s="54"/>
      <c r="F996" s="54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18"/>
      <c r="B997" s="54"/>
      <c r="C997" s="54"/>
      <c r="D997" s="54"/>
      <c r="E997" s="54"/>
      <c r="F997" s="54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18"/>
      <c r="B998" s="54"/>
      <c r="C998" s="54"/>
      <c r="D998" s="54"/>
      <c r="E998" s="54"/>
      <c r="F998" s="54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18"/>
      <c r="B999" s="54"/>
      <c r="C999" s="54"/>
      <c r="D999" s="54"/>
      <c r="E999" s="54"/>
      <c r="F999" s="54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18"/>
      <c r="B1000" s="54"/>
      <c r="C1000" s="54"/>
      <c r="D1000" s="54"/>
      <c r="E1000" s="54"/>
      <c r="F1000" s="54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05">
    <mergeCell ref="B84:D84"/>
    <mergeCell ref="E84:F84"/>
    <mergeCell ref="B85:D85"/>
    <mergeCell ref="E85:F85"/>
    <mergeCell ref="B86:D86"/>
    <mergeCell ref="E86:F86"/>
    <mergeCell ref="E87:F87"/>
    <mergeCell ref="B87:D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E94:F94"/>
    <mergeCell ref="B94:D94"/>
    <mergeCell ref="B95:D95"/>
    <mergeCell ref="E95:F95"/>
    <mergeCell ref="B96:D96"/>
    <mergeCell ref="E96:F96"/>
    <mergeCell ref="B97:D97"/>
    <mergeCell ref="E97:F97"/>
    <mergeCell ref="B20:D20"/>
    <mergeCell ref="E20:F20"/>
    <mergeCell ref="B21:D21"/>
    <mergeCell ref="E21:F21"/>
    <mergeCell ref="B22:D22"/>
    <mergeCell ref="E22:F22"/>
    <mergeCell ref="E23:F23"/>
    <mergeCell ref="B23:D23"/>
    <mergeCell ref="B24:D24"/>
    <mergeCell ref="E24:F24"/>
    <mergeCell ref="B25:D25"/>
    <mergeCell ref="E25:F25"/>
    <mergeCell ref="B26:D26"/>
    <mergeCell ref="E26:F26"/>
    <mergeCell ref="B28:D28"/>
    <mergeCell ref="E28:F28"/>
    <mergeCell ref="B29:D29"/>
    <mergeCell ref="E29:F29"/>
    <mergeCell ref="B30:D30"/>
    <mergeCell ref="E30:F30"/>
    <mergeCell ref="E31:F31"/>
    <mergeCell ref="B31:D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E38:F38"/>
    <mergeCell ref="B38:D38"/>
    <mergeCell ref="B39:D39"/>
    <mergeCell ref="E39:F39"/>
    <mergeCell ref="B40:D40"/>
    <mergeCell ref="E40:F40"/>
    <mergeCell ref="B41:D41"/>
    <mergeCell ref="E41:F41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A4:A5"/>
    <mergeCell ref="A6:A7"/>
    <mergeCell ref="A8:A9"/>
    <mergeCell ref="A10:A11"/>
    <mergeCell ref="A12:A13"/>
    <mergeCell ref="A14:A15"/>
    <mergeCell ref="B1:K1"/>
    <mergeCell ref="L1:M1"/>
    <mergeCell ref="B2:F2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E9:F9"/>
    <mergeCell ref="B9:D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E16:F16"/>
    <mergeCell ref="B16:D16"/>
    <mergeCell ref="B17:D17"/>
    <mergeCell ref="E17:F17"/>
    <mergeCell ref="B18:D18"/>
    <mergeCell ref="E18:F18"/>
    <mergeCell ref="B19:D19"/>
    <mergeCell ref="E19:F19"/>
    <mergeCell ref="B27:D27"/>
    <mergeCell ref="E27:F27"/>
    <mergeCell ref="B42:D42"/>
    <mergeCell ref="E42:F42"/>
    <mergeCell ref="B43:D43"/>
    <mergeCell ref="E43:F43"/>
    <mergeCell ref="B44:D44"/>
    <mergeCell ref="E44:F44"/>
    <mergeCell ref="E45:F45"/>
    <mergeCell ref="B45:D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E52:F52"/>
    <mergeCell ref="B52:D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E59:F59"/>
    <mergeCell ref="B59:D59"/>
    <mergeCell ref="B60:D60"/>
    <mergeCell ref="E60:F60"/>
    <mergeCell ref="B61:D61"/>
    <mergeCell ref="E61:F61"/>
    <mergeCell ref="B62:D62"/>
    <mergeCell ref="E62:F62"/>
    <mergeCell ref="B63:D63"/>
    <mergeCell ref="E63:F63"/>
    <mergeCell ref="B64:D64"/>
    <mergeCell ref="E64:F64"/>
    <mergeCell ref="B65:D65"/>
    <mergeCell ref="E65:F65"/>
    <mergeCell ref="E66:F66"/>
    <mergeCell ref="B66:D66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E73:F73"/>
    <mergeCell ref="B73:D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E80:F80"/>
    <mergeCell ref="B80:D80"/>
    <mergeCell ref="B81:D81"/>
    <mergeCell ref="E81:F81"/>
    <mergeCell ref="B82:D82"/>
    <mergeCell ref="E82:F82"/>
    <mergeCell ref="B83:D83"/>
    <mergeCell ref="E83:F83"/>
  </mergeCells>
  <dataValidations>
    <dataValidation type="list" allowBlank="1" showErrorMessage="1" sqref="B5:B101">
      <formula1>'Configuración'!$C$6:$C$363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8.71"/>
    <col customWidth="1" min="3" max="3" width="17.57"/>
    <col customWidth="1" min="4" max="4" width="18.0"/>
    <col customWidth="1" min="5" max="5" width="13.43"/>
    <col customWidth="1" min="6" max="6" width="23.29"/>
    <col customWidth="1" min="7" max="7" width="24.43"/>
    <col customWidth="1" min="8" max="8" width="14.43"/>
    <col customWidth="1" min="9" max="9" width="37.0"/>
    <col customWidth="1" min="10" max="10" width="17.14"/>
    <col customWidth="1" min="11" max="12" width="14.43"/>
    <col customWidth="1" min="13" max="13" width="11.14"/>
    <col customWidth="1" min="14" max="14" width="21.0"/>
    <col customWidth="1" min="15" max="15" width="18.57"/>
    <col customWidth="1" min="16" max="16" width="16.0"/>
    <col customWidth="1" min="17" max="17" width="17.29"/>
    <col customWidth="1" min="18" max="26" width="14.43"/>
  </cols>
  <sheetData>
    <row r="1" ht="9.75" customHeight="1">
      <c r="A1" s="13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9"/>
      <c r="Q1" s="48"/>
      <c r="R1" s="18"/>
      <c r="S1" s="18"/>
      <c r="T1" s="18"/>
      <c r="U1" s="18"/>
      <c r="V1" s="18"/>
      <c r="W1" s="18"/>
      <c r="X1" s="18"/>
      <c r="Y1" s="18"/>
      <c r="Z1" s="18"/>
    </row>
    <row r="2" ht="49.5" customHeight="1">
      <c r="A2" s="13"/>
      <c r="B2" s="70" t="s">
        <v>72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8"/>
      <c r="S2" s="18"/>
      <c r="T2" s="18"/>
      <c r="U2" s="18"/>
      <c r="V2" s="18"/>
      <c r="W2" s="18"/>
      <c r="X2" s="18"/>
      <c r="Y2" s="18"/>
      <c r="Z2" s="18"/>
    </row>
    <row r="3" ht="5.25" customHeight="1">
      <c r="A3" s="24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7"/>
      <c r="S3" s="27"/>
      <c r="T3" s="27"/>
      <c r="U3" s="27"/>
      <c r="V3" s="27"/>
      <c r="W3" s="27"/>
      <c r="X3" s="27"/>
      <c r="Y3" s="27"/>
      <c r="Z3" s="27"/>
    </row>
    <row r="4" ht="39.75" customHeight="1">
      <c r="A4" s="28"/>
      <c r="B4" s="71" t="str">
        <f t="array" ref="B4">INDEX(Translation!B3:Z442,7,MATCH(Instrucciones!B5,Translation!B3:Z3,0))</f>
        <v>Información de empleado</v>
      </c>
      <c r="C4" s="21"/>
      <c r="D4" s="21"/>
      <c r="E4" s="22"/>
      <c r="F4" s="71" t="str">
        <f t="array" ref="F4">INDEX(Translation!B3:Z442,30,MATCH(Instrucciones!B5,Translation!B3:Z3,0))</f>
        <v>Información de la compañía</v>
      </c>
      <c r="G4" s="21"/>
      <c r="H4" s="72"/>
      <c r="I4" s="73" t="str">
        <f t="array" ref="I4">INDEX(Translation!B3:Z442,31,MATCH(Instrucciones!B5,Translation!B3:Z3,0))</f>
        <v>Información de formación y desarollo</v>
      </c>
      <c r="J4" s="21"/>
      <c r="K4" s="21"/>
      <c r="L4" s="21"/>
      <c r="M4" s="21"/>
      <c r="N4" s="21"/>
      <c r="O4" s="21"/>
      <c r="P4" s="21"/>
      <c r="Q4" s="22"/>
      <c r="R4" s="27"/>
      <c r="S4" s="27"/>
      <c r="T4" s="27"/>
      <c r="U4" s="27"/>
      <c r="V4" s="27"/>
      <c r="W4" s="27"/>
      <c r="X4" s="27"/>
      <c r="Y4" s="27"/>
      <c r="Z4" s="27"/>
    </row>
    <row r="5" ht="34.5" customHeight="1">
      <c r="A5" s="33"/>
      <c r="B5" s="74" t="s">
        <v>73</v>
      </c>
      <c r="C5" s="74" t="str">
        <f t="array" ref="C5">INDEX(Translation!B3:Z442,32,MATCH(Instrucciones!B5,Translation!B3:Z3,0))</f>
        <v>Nombre</v>
      </c>
      <c r="D5" s="74" t="str">
        <f t="array" ref="D5">INDEX(Translation!B3:Z442,33,MATCH(Instrucciones!B5,Translation!B3:Z3,0))</f>
        <v>Apellido</v>
      </c>
      <c r="E5" s="74" t="str">
        <f t="array" ref="E5">INDEX(Translation!B3:Z442,34,MATCH(Instrucciones!B5,Translation!B3:Z3,0))</f>
        <v>Género</v>
      </c>
      <c r="F5" s="74" t="str">
        <f t="array" ref="F5">INDEX(Translation!B3:Z442,35,MATCH(Instrucciones!B5,Translation!B3:Z3,0))</f>
        <v>Departamento</v>
      </c>
      <c r="G5" s="74" t="str">
        <f t="array" ref="G5">INDEX(Translation!B3:Z442,36,MATCH(Instrucciones!B5,Translation!B3:Z3,0))</f>
        <v>Posición</v>
      </c>
      <c r="H5" s="74" t="str">
        <f t="array" ref="H5">INDEX(Translation!B3:Z442,37,MATCH(Instrucciones!B5,Translation!B3:Z3,0))</f>
        <v>País</v>
      </c>
      <c r="I5" s="74" t="str">
        <f t="array" ref="I5">INDEX(Translation!B3:Z442,38,MATCH(Instrucciones!B5,Translation!B3:Z3,0))</f>
        <v>Nombre de la formación</v>
      </c>
      <c r="J5" s="74" t="str">
        <f t="array" ref="J5">INDEX(Translation!B3:Z442,39,MATCH(Instrucciones!B5,Translation!B3:Z3,0))</f>
        <v>Duración (hora)</v>
      </c>
      <c r="K5" s="74" t="str">
        <f t="array" ref="K5">INDEX(Translation!B3:Z442,40,MATCH(Instrucciones!B5,Translation!B3:Z3,0))</f>
        <v>Estado</v>
      </c>
      <c r="L5" s="74" t="str">
        <f t="array" ref="L5">INDEX(Translation!B3:Z442,41,MATCH(Instrucciones!B5,Translation!B3:Z3,0))</f>
        <v>Tipo</v>
      </c>
      <c r="M5" s="74" t="str">
        <f t="array" ref="M5">INDEX(Translation!B3:Z442,42,MATCH(Instrucciones!B5,Translation!B3:Z3,0))</f>
        <v>Año</v>
      </c>
      <c r="N5" s="74" t="str">
        <f t="array" ref="N5">INDEX(Translation!B3:Z442,43,MATCH(Instrucciones!B5,Translation!B3:Z3,0))</f>
        <v>Fecha de inicio formación</v>
      </c>
      <c r="O5" s="74" t="str">
        <f t="array" ref="O5">INDEX(Translation!B3:Z442,44,MATCH(Instrucciones!B5,Translation!B3:Z3,0))</f>
        <v>Fecha de fin formación</v>
      </c>
      <c r="P5" s="74" t="str">
        <f t="array" ref="P5">INDEX(Translation!B3:Z442,45,MATCH(Instrucciones!B5,Translation!B3:Z3,0))</f>
        <v>Coste (por empleado)</v>
      </c>
      <c r="Q5" s="74" t="str">
        <f t="array" ref="Q5">INDEX(Translation!B3:Z442,46,MATCH(Instrucciones!B5,Translation!B3:Z3,0))</f>
        <v>Meta</v>
      </c>
      <c r="R5" s="75"/>
      <c r="S5" s="75"/>
      <c r="T5" s="75"/>
      <c r="U5" s="75"/>
      <c r="V5" s="75"/>
      <c r="W5" s="75"/>
      <c r="X5" s="75"/>
      <c r="Y5" s="75"/>
      <c r="Z5" s="75"/>
    </row>
    <row r="6" ht="19.5" customHeight="1">
      <c r="A6" s="38"/>
      <c r="B6" s="39">
        <v>1.0</v>
      </c>
      <c r="C6" s="40" t="s">
        <v>74</v>
      </c>
      <c r="D6" s="40" t="s">
        <v>75</v>
      </c>
      <c r="E6" s="40" t="s">
        <v>16</v>
      </c>
      <c r="F6" s="40" t="s">
        <v>39</v>
      </c>
      <c r="G6" s="40" t="s">
        <v>40</v>
      </c>
      <c r="H6" s="40" t="s">
        <v>19</v>
      </c>
      <c r="I6" s="40" t="s">
        <v>20</v>
      </c>
      <c r="J6" s="40">
        <v>50.0</v>
      </c>
      <c r="K6" s="40" t="s">
        <v>21</v>
      </c>
      <c r="L6" s="40" t="s">
        <v>22</v>
      </c>
      <c r="M6" s="40">
        <v>2021.0</v>
      </c>
      <c r="N6" s="76">
        <v>44197.0</v>
      </c>
      <c r="O6" s="76">
        <v>44286.0</v>
      </c>
      <c r="P6" s="77">
        <v>5000.0</v>
      </c>
      <c r="Q6" s="78" t="s">
        <v>23</v>
      </c>
      <c r="R6" s="67"/>
      <c r="S6" s="67"/>
      <c r="T6" s="37"/>
      <c r="U6" s="37"/>
      <c r="V6" s="37"/>
      <c r="W6" s="37"/>
      <c r="X6" s="37"/>
      <c r="Y6" s="37"/>
      <c r="Z6" s="37"/>
    </row>
    <row r="7" ht="19.5" customHeight="1">
      <c r="A7" s="33"/>
      <c r="B7" s="41">
        <v>2.0</v>
      </c>
      <c r="C7" s="79" t="s">
        <v>76</v>
      </c>
      <c r="D7" s="79" t="s">
        <v>77</v>
      </c>
      <c r="E7" s="42" t="s">
        <v>24</v>
      </c>
      <c r="F7" s="42" t="s">
        <v>49</v>
      </c>
      <c r="G7" s="42" t="s">
        <v>66</v>
      </c>
      <c r="H7" s="42" t="s">
        <v>27</v>
      </c>
      <c r="I7" s="42" t="s">
        <v>28</v>
      </c>
      <c r="J7" s="42">
        <v>40.0</v>
      </c>
      <c r="K7" s="42" t="s">
        <v>21</v>
      </c>
      <c r="L7" s="42" t="s">
        <v>22</v>
      </c>
      <c r="M7" s="42">
        <v>2021.0</v>
      </c>
      <c r="N7" s="80">
        <v>44197.0</v>
      </c>
      <c r="O7" s="80">
        <v>44286.0</v>
      </c>
      <c r="P7" s="81">
        <v>4800.0</v>
      </c>
      <c r="Q7" s="82" t="s">
        <v>31</v>
      </c>
      <c r="R7" s="67"/>
      <c r="S7" s="67"/>
      <c r="T7" s="37"/>
      <c r="U7" s="37"/>
      <c r="V7" s="37"/>
      <c r="W7" s="37"/>
      <c r="X7" s="37"/>
      <c r="Y7" s="37"/>
      <c r="Z7" s="37"/>
    </row>
    <row r="8" ht="19.5" customHeight="1">
      <c r="A8" s="38"/>
      <c r="B8" s="41">
        <v>3.0</v>
      </c>
      <c r="C8" s="79" t="s">
        <v>78</v>
      </c>
      <c r="D8" s="79" t="s">
        <v>79</v>
      </c>
      <c r="E8" s="42" t="s">
        <v>24</v>
      </c>
      <c r="F8" s="42" t="s">
        <v>49</v>
      </c>
      <c r="G8" s="42" t="s">
        <v>33</v>
      </c>
      <c r="H8" s="42" t="s">
        <v>34</v>
      </c>
      <c r="I8" s="42" t="s">
        <v>80</v>
      </c>
      <c r="J8" s="42">
        <v>20.0</v>
      </c>
      <c r="K8" s="42" t="s">
        <v>29</v>
      </c>
      <c r="L8" s="42" t="s">
        <v>22</v>
      </c>
      <c r="M8" s="42">
        <v>2021.0</v>
      </c>
      <c r="N8" s="80">
        <v>44256.0</v>
      </c>
      <c r="O8" s="80">
        <v>44348.0</v>
      </c>
      <c r="P8" s="81">
        <v>1000.0</v>
      </c>
      <c r="Q8" s="82" t="s">
        <v>38</v>
      </c>
      <c r="R8" s="67"/>
      <c r="S8" s="67"/>
      <c r="T8" s="37"/>
      <c r="U8" s="37"/>
      <c r="V8" s="37"/>
      <c r="W8" s="37"/>
      <c r="X8" s="37"/>
      <c r="Y8" s="37"/>
      <c r="Z8" s="37"/>
    </row>
    <row r="9" ht="19.5" customHeight="1">
      <c r="A9" s="33"/>
      <c r="B9" s="41">
        <v>4.0</v>
      </c>
      <c r="C9" s="79" t="s">
        <v>81</v>
      </c>
      <c r="D9" s="79" t="s">
        <v>82</v>
      </c>
      <c r="E9" s="42" t="s">
        <v>16</v>
      </c>
      <c r="F9" s="42" t="s">
        <v>32</v>
      </c>
      <c r="G9" s="42" t="s">
        <v>67</v>
      </c>
      <c r="H9" s="42" t="s">
        <v>34</v>
      </c>
      <c r="I9" s="42" t="s">
        <v>42</v>
      </c>
      <c r="J9" s="42">
        <v>60.0</v>
      </c>
      <c r="K9" s="42" t="s">
        <v>29</v>
      </c>
      <c r="L9" s="42" t="s">
        <v>30</v>
      </c>
      <c r="M9" s="42">
        <v>2021.0</v>
      </c>
      <c r="N9" s="80">
        <v>44287.0</v>
      </c>
      <c r="O9" s="80">
        <v>44348.0</v>
      </c>
      <c r="P9" s="81">
        <v>8000.0</v>
      </c>
      <c r="Q9" s="82" t="s">
        <v>31</v>
      </c>
      <c r="R9" s="67"/>
      <c r="S9" s="67"/>
      <c r="T9" s="37"/>
      <c r="U9" s="37"/>
      <c r="V9" s="37"/>
      <c r="W9" s="37"/>
      <c r="X9" s="37"/>
      <c r="Y9" s="37"/>
      <c r="Z9" s="37"/>
    </row>
    <row r="10" ht="19.5" customHeight="1">
      <c r="A10" s="43"/>
      <c r="B10" s="41">
        <v>5.0</v>
      </c>
      <c r="C10" s="79" t="s">
        <v>83</v>
      </c>
      <c r="D10" s="79" t="s">
        <v>84</v>
      </c>
      <c r="E10" s="42" t="s">
        <v>24</v>
      </c>
      <c r="F10" s="42" t="s">
        <v>39</v>
      </c>
      <c r="G10" s="42" t="s">
        <v>18</v>
      </c>
      <c r="H10" s="42" t="s">
        <v>19</v>
      </c>
      <c r="I10" s="42" t="s">
        <v>48</v>
      </c>
      <c r="J10" s="42">
        <v>15.0</v>
      </c>
      <c r="K10" s="42" t="s">
        <v>29</v>
      </c>
      <c r="L10" s="42" t="s">
        <v>22</v>
      </c>
      <c r="M10" s="42">
        <v>2022.0</v>
      </c>
      <c r="N10" s="80">
        <v>44105.0</v>
      </c>
      <c r="O10" s="80">
        <v>44136.0</v>
      </c>
      <c r="P10" s="81">
        <v>500.0</v>
      </c>
      <c r="Q10" s="82" t="s">
        <v>38</v>
      </c>
      <c r="R10" s="67"/>
      <c r="S10" s="67"/>
      <c r="T10" s="37"/>
      <c r="U10" s="37"/>
      <c r="V10" s="37"/>
      <c r="W10" s="37"/>
      <c r="X10" s="37"/>
      <c r="Y10" s="37"/>
      <c r="Z10" s="37"/>
    </row>
    <row r="11" ht="19.5" customHeight="1">
      <c r="A11" s="33"/>
      <c r="B11" s="41">
        <v>6.0</v>
      </c>
      <c r="C11" s="79" t="s">
        <v>85</v>
      </c>
      <c r="D11" s="79" t="s">
        <v>86</v>
      </c>
      <c r="E11" s="42" t="s">
        <v>24</v>
      </c>
      <c r="F11" s="42" t="s">
        <v>32</v>
      </c>
      <c r="G11" s="42" t="s">
        <v>50</v>
      </c>
      <c r="H11" s="42" t="s">
        <v>34</v>
      </c>
      <c r="I11" s="42" t="s">
        <v>61</v>
      </c>
      <c r="J11" s="42">
        <v>40.0</v>
      </c>
      <c r="K11" s="42" t="s">
        <v>29</v>
      </c>
      <c r="L11" s="42" t="s">
        <v>37</v>
      </c>
      <c r="M11" s="42">
        <v>2021.0</v>
      </c>
      <c r="N11" s="80">
        <v>44210.0</v>
      </c>
      <c r="O11" s="80">
        <v>44301.0</v>
      </c>
      <c r="P11" s="81">
        <v>1000.0</v>
      </c>
      <c r="Q11" s="82" t="s">
        <v>31</v>
      </c>
      <c r="R11" s="67"/>
      <c r="S11" s="67"/>
      <c r="T11" s="37"/>
      <c r="U11" s="37"/>
      <c r="V11" s="37"/>
      <c r="W11" s="37"/>
      <c r="X11" s="37"/>
      <c r="Y11" s="37"/>
      <c r="Z11" s="37"/>
    </row>
    <row r="12" ht="19.5" customHeight="1">
      <c r="A12" s="38"/>
      <c r="B12" s="39">
        <v>7.0</v>
      </c>
      <c r="C12" s="40" t="s">
        <v>74</v>
      </c>
      <c r="D12" s="40" t="s">
        <v>75</v>
      </c>
      <c r="E12" s="40" t="s">
        <v>24</v>
      </c>
      <c r="F12" s="40" t="s">
        <v>39</v>
      </c>
      <c r="G12" s="40" t="s">
        <v>40</v>
      </c>
      <c r="H12" s="40" t="s">
        <v>19</v>
      </c>
      <c r="I12" s="40" t="s">
        <v>20</v>
      </c>
      <c r="J12" s="40">
        <v>30.0</v>
      </c>
      <c r="K12" s="40" t="s">
        <v>29</v>
      </c>
      <c r="L12" s="40" t="s">
        <v>22</v>
      </c>
      <c r="M12" s="40">
        <v>2021.0</v>
      </c>
      <c r="N12" s="76">
        <v>44287.0</v>
      </c>
      <c r="O12" s="76">
        <v>44286.0</v>
      </c>
      <c r="P12" s="77">
        <v>3000.0</v>
      </c>
      <c r="Q12" s="78" t="s">
        <v>23</v>
      </c>
      <c r="R12" s="67"/>
      <c r="S12" s="67"/>
      <c r="T12" s="37"/>
      <c r="U12" s="37"/>
      <c r="V12" s="37"/>
      <c r="W12" s="37"/>
      <c r="X12" s="37"/>
      <c r="Y12" s="37"/>
      <c r="Z12" s="37"/>
    </row>
    <row r="13" ht="19.5" customHeight="1">
      <c r="A13" s="33"/>
      <c r="B13" s="41">
        <v>8.0</v>
      </c>
      <c r="C13" s="79" t="s">
        <v>76</v>
      </c>
      <c r="D13" s="79" t="s">
        <v>77</v>
      </c>
      <c r="E13" s="42" t="s">
        <v>16</v>
      </c>
      <c r="F13" s="42" t="s">
        <v>25</v>
      </c>
      <c r="G13" s="42" t="s">
        <v>66</v>
      </c>
      <c r="H13" s="42" t="s">
        <v>27</v>
      </c>
      <c r="I13" s="42" t="s">
        <v>28</v>
      </c>
      <c r="J13" s="42">
        <v>25.0</v>
      </c>
      <c r="K13" s="42" t="s">
        <v>36</v>
      </c>
      <c r="L13" s="42" t="s">
        <v>30</v>
      </c>
      <c r="M13" s="42">
        <v>2021.0</v>
      </c>
      <c r="N13" s="80">
        <v>44317.0</v>
      </c>
      <c r="O13" s="80">
        <v>44286.0</v>
      </c>
      <c r="P13" s="81">
        <v>2000.0</v>
      </c>
      <c r="Q13" s="82" t="s">
        <v>31</v>
      </c>
      <c r="R13" s="67"/>
      <c r="S13" s="67"/>
      <c r="T13" s="37"/>
      <c r="U13" s="37"/>
      <c r="V13" s="37"/>
      <c r="W13" s="37"/>
      <c r="X13" s="37"/>
      <c r="Y13" s="37"/>
      <c r="Z13" s="37"/>
    </row>
    <row r="14" ht="19.5" customHeight="1">
      <c r="A14" s="38"/>
      <c r="B14" s="41">
        <v>9.0</v>
      </c>
      <c r="C14" s="79" t="s">
        <v>78</v>
      </c>
      <c r="D14" s="79" t="s">
        <v>79</v>
      </c>
      <c r="E14" s="42" t="s">
        <v>16</v>
      </c>
      <c r="F14" s="42" t="s">
        <v>25</v>
      </c>
      <c r="G14" s="42" t="s">
        <v>33</v>
      </c>
      <c r="H14" s="42" t="s">
        <v>27</v>
      </c>
      <c r="I14" s="40" t="s">
        <v>20</v>
      </c>
      <c r="J14" s="42">
        <v>55.0</v>
      </c>
      <c r="K14" s="42" t="s">
        <v>29</v>
      </c>
      <c r="L14" s="42" t="s">
        <v>30</v>
      </c>
      <c r="M14" s="42">
        <v>2021.0</v>
      </c>
      <c r="N14" s="80">
        <v>44348.0</v>
      </c>
      <c r="O14" s="80">
        <v>44348.0</v>
      </c>
      <c r="P14" s="81">
        <v>3500.0</v>
      </c>
      <c r="Q14" s="82" t="s">
        <v>38</v>
      </c>
      <c r="R14" s="67"/>
      <c r="S14" s="67"/>
      <c r="T14" s="37"/>
      <c r="U14" s="37"/>
      <c r="V14" s="37"/>
      <c r="W14" s="37"/>
      <c r="X14" s="37"/>
      <c r="Y14" s="37"/>
      <c r="Z14" s="37"/>
    </row>
    <row r="15" ht="19.5" customHeight="1">
      <c r="A15" s="33"/>
      <c r="B15" s="41">
        <v>10.0</v>
      </c>
      <c r="C15" s="79" t="s">
        <v>81</v>
      </c>
      <c r="D15" s="79" t="s">
        <v>82</v>
      </c>
      <c r="E15" s="42" t="s">
        <v>87</v>
      </c>
      <c r="F15" s="42" t="s">
        <v>45</v>
      </c>
      <c r="G15" s="42" t="s">
        <v>67</v>
      </c>
      <c r="H15" s="42" t="s">
        <v>34</v>
      </c>
      <c r="I15" s="42" t="s">
        <v>42</v>
      </c>
      <c r="J15" s="42">
        <v>40.0</v>
      </c>
      <c r="K15" s="42" t="s">
        <v>21</v>
      </c>
      <c r="L15" s="42" t="s">
        <v>30</v>
      </c>
      <c r="M15" s="42">
        <v>2022.0</v>
      </c>
      <c r="N15" s="80">
        <v>44682.0</v>
      </c>
      <c r="O15" s="80">
        <v>44348.0</v>
      </c>
      <c r="P15" s="81">
        <v>11000.0</v>
      </c>
      <c r="Q15" s="82" t="s">
        <v>31</v>
      </c>
      <c r="R15" s="67"/>
      <c r="S15" s="67"/>
      <c r="T15" s="37"/>
      <c r="U15" s="37"/>
      <c r="V15" s="37"/>
      <c r="W15" s="37"/>
      <c r="X15" s="37"/>
      <c r="Y15" s="37"/>
      <c r="Z15" s="37"/>
    </row>
    <row r="16" ht="19.5" customHeight="1">
      <c r="A16" s="44"/>
      <c r="B16" s="41">
        <v>11.0</v>
      </c>
      <c r="C16" s="79" t="s">
        <v>83</v>
      </c>
      <c r="D16" s="79" t="s">
        <v>84</v>
      </c>
      <c r="E16" s="42" t="s">
        <v>16</v>
      </c>
      <c r="F16" s="42" t="s">
        <v>55</v>
      </c>
      <c r="G16" s="42" t="s">
        <v>18</v>
      </c>
      <c r="H16" s="42" t="s">
        <v>27</v>
      </c>
      <c r="I16" s="40" t="s">
        <v>20</v>
      </c>
      <c r="J16" s="42">
        <v>25.0</v>
      </c>
      <c r="K16" s="42" t="s">
        <v>29</v>
      </c>
      <c r="L16" s="42" t="s">
        <v>22</v>
      </c>
      <c r="M16" s="42">
        <v>2022.0</v>
      </c>
      <c r="N16" s="80">
        <v>44652.0</v>
      </c>
      <c r="O16" s="80">
        <v>44136.0</v>
      </c>
      <c r="P16" s="81">
        <v>2500.0</v>
      </c>
      <c r="Q16" s="82" t="s">
        <v>38</v>
      </c>
      <c r="R16" s="67"/>
      <c r="S16" s="67"/>
      <c r="T16" s="37"/>
      <c r="U16" s="37"/>
      <c r="V16" s="37"/>
      <c r="W16" s="37"/>
      <c r="X16" s="37"/>
      <c r="Y16" s="37"/>
      <c r="Z16" s="37"/>
    </row>
    <row r="17" ht="19.5" customHeight="1">
      <c r="A17" s="44"/>
      <c r="B17" s="41">
        <v>12.0</v>
      </c>
      <c r="C17" s="79" t="s">
        <v>85</v>
      </c>
      <c r="D17" s="79" t="s">
        <v>86</v>
      </c>
      <c r="E17" s="42" t="s">
        <v>24</v>
      </c>
      <c r="F17" s="42" t="s">
        <v>52</v>
      </c>
      <c r="G17" s="42" t="s">
        <v>50</v>
      </c>
      <c r="H17" s="42" t="s">
        <v>34</v>
      </c>
      <c r="I17" s="42" t="s">
        <v>61</v>
      </c>
      <c r="J17" s="42">
        <v>15.0</v>
      </c>
      <c r="K17" s="42" t="s">
        <v>21</v>
      </c>
      <c r="L17" s="42" t="s">
        <v>37</v>
      </c>
      <c r="M17" s="42">
        <v>2022.0</v>
      </c>
      <c r="N17" s="80">
        <v>44635.0</v>
      </c>
      <c r="O17" s="80">
        <v>44301.0</v>
      </c>
      <c r="P17" s="81">
        <v>4200.0</v>
      </c>
      <c r="Q17" s="82" t="s">
        <v>31</v>
      </c>
      <c r="R17" s="67"/>
      <c r="S17" s="67"/>
      <c r="T17" s="37"/>
      <c r="U17" s="37"/>
      <c r="V17" s="37"/>
      <c r="W17" s="37"/>
      <c r="X17" s="37"/>
      <c r="Y17" s="37"/>
      <c r="Z17" s="37"/>
    </row>
    <row r="18" ht="19.5" customHeight="1">
      <c r="A18" s="44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80"/>
      <c r="O18" s="80"/>
      <c r="P18" s="83"/>
      <c r="Q18" s="42"/>
      <c r="R18" s="67"/>
      <c r="S18" s="67"/>
      <c r="T18" s="37"/>
      <c r="U18" s="37"/>
      <c r="V18" s="37"/>
      <c r="W18" s="37"/>
      <c r="X18" s="37"/>
      <c r="Y18" s="37"/>
      <c r="Z18" s="37"/>
    </row>
    <row r="19" ht="19.5" customHeight="1">
      <c r="A19" s="44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80"/>
      <c r="O19" s="80"/>
      <c r="P19" s="83"/>
      <c r="Q19" s="42"/>
      <c r="R19" s="67"/>
      <c r="S19" s="67"/>
      <c r="T19" s="37"/>
      <c r="U19" s="37"/>
      <c r="V19" s="37"/>
      <c r="W19" s="37"/>
      <c r="X19" s="37"/>
      <c r="Y19" s="37"/>
      <c r="Z19" s="37"/>
    </row>
    <row r="20" ht="19.5" customHeight="1">
      <c r="A20" s="44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80"/>
      <c r="O20" s="80"/>
      <c r="P20" s="83"/>
      <c r="Q20" s="42"/>
      <c r="R20" s="67"/>
      <c r="S20" s="67"/>
      <c r="T20" s="37"/>
      <c r="U20" s="37"/>
      <c r="V20" s="37"/>
      <c r="W20" s="37"/>
      <c r="X20" s="37"/>
      <c r="Y20" s="37"/>
      <c r="Z20" s="37"/>
    </row>
    <row r="21" ht="19.5" customHeight="1">
      <c r="A21" s="44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80"/>
      <c r="O21" s="80"/>
      <c r="P21" s="83"/>
      <c r="Q21" s="42"/>
      <c r="R21" s="67"/>
      <c r="S21" s="67"/>
      <c r="T21" s="37"/>
      <c r="U21" s="37"/>
      <c r="V21" s="37"/>
      <c r="W21" s="37"/>
      <c r="X21" s="37"/>
      <c r="Y21" s="37"/>
      <c r="Z21" s="37"/>
    </row>
    <row r="22" ht="19.5" customHeight="1">
      <c r="A22" s="44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80"/>
      <c r="O22" s="80"/>
      <c r="P22" s="83"/>
      <c r="Q22" s="42"/>
      <c r="R22" s="67"/>
      <c r="S22" s="67"/>
      <c r="T22" s="37"/>
      <c r="U22" s="37"/>
      <c r="V22" s="37"/>
      <c r="W22" s="37"/>
      <c r="X22" s="37"/>
      <c r="Y22" s="37"/>
      <c r="Z22" s="37"/>
    </row>
    <row r="23" ht="19.5" customHeight="1">
      <c r="A23" s="44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80"/>
      <c r="O23" s="80"/>
      <c r="P23" s="83"/>
      <c r="Q23" s="42"/>
      <c r="R23" s="67"/>
      <c r="S23" s="67"/>
      <c r="T23" s="37"/>
      <c r="U23" s="37"/>
      <c r="V23" s="37"/>
      <c r="W23" s="37"/>
      <c r="X23" s="37"/>
      <c r="Y23" s="37"/>
      <c r="Z23" s="37"/>
    </row>
    <row r="24" ht="19.5" customHeight="1">
      <c r="A24" s="44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80"/>
      <c r="O24" s="80"/>
      <c r="P24" s="83"/>
      <c r="Q24" s="42"/>
      <c r="R24" s="67"/>
      <c r="S24" s="67"/>
      <c r="T24" s="37"/>
      <c r="U24" s="37"/>
      <c r="V24" s="37"/>
      <c r="W24" s="37"/>
      <c r="X24" s="37"/>
      <c r="Y24" s="37"/>
      <c r="Z24" s="37"/>
    </row>
    <row r="25" ht="19.5" customHeight="1">
      <c r="A25" s="44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80"/>
      <c r="O25" s="80"/>
      <c r="P25" s="83"/>
      <c r="Q25" s="42"/>
      <c r="R25" s="67"/>
      <c r="S25" s="67"/>
      <c r="T25" s="37"/>
      <c r="U25" s="37"/>
      <c r="V25" s="37"/>
      <c r="W25" s="37"/>
      <c r="X25" s="37"/>
      <c r="Y25" s="37"/>
      <c r="Z25" s="37"/>
    </row>
    <row r="26" ht="19.5" customHeight="1">
      <c r="A26" s="44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80"/>
      <c r="O26" s="80"/>
      <c r="P26" s="83"/>
      <c r="Q26" s="42"/>
      <c r="R26" s="67"/>
      <c r="S26" s="67"/>
      <c r="T26" s="37"/>
      <c r="U26" s="37"/>
      <c r="V26" s="37"/>
      <c r="W26" s="37"/>
      <c r="X26" s="37"/>
      <c r="Y26" s="37"/>
      <c r="Z26" s="37"/>
    </row>
    <row r="27" ht="19.5" customHeight="1">
      <c r="A27" s="44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80"/>
      <c r="O27" s="80"/>
      <c r="P27" s="83"/>
      <c r="Q27" s="42"/>
      <c r="R27" s="67"/>
      <c r="S27" s="67"/>
      <c r="T27" s="37"/>
      <c r="U27" s="37"/>
      <c r="V27" s="37"/>
      <c r="W27" s="37"/>
      <c r="X27" s="37"/>
      <c r="Y27" s="37"/>
      <c r="Z27" s="37"/>
    </row>
    <row r="28" ht="19.5" customHeight="1">
      <c r="A28" s="44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80"/>
      <c r="O28" s="80"/>
      <c r="P28" s="83"/>
      <c r="Q28" s="42"/>
      <c r="R28" s="67"/>
      <c r="S28" s="67"/>
      <c r="T28" s="37"/>
      <c r="U28" s="37"/>
      <c r="V28" s="37"/>
      <c r="W28" s="37"/>
      <c r="X28" s="37"/>
      <c r="Y28" s="37"/>
      <c r="Z28" s="37"/>
    </row>
    <row r="29" ht="19.5" customHeight="1">
      <c r="A29" s="44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80"/>
      <c r="O29" s="80"/>
      <c r="P29" s="83"/>
      <c r="Q29" s="42"/>
      <c r="R29" s="67"/>
      <c r="S29" s="67"/>
      <c r="T29" s="37"/>
      <c r="U29" s="37"/>
      <c r="V29" s="37"/>
      <c r="W29" s="37"/>
      <c r="X29" s="37"/>
      <c r="Y29" s="37"/>
      <c r="Z29" s="37"/>
    </row>
    <row r="30" ht="19.5" customHeight="1">
      <c r="A30" s="44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80"/>
      <c r="O30" s="80"/>
      <c r="P30" s="83"/>
      <c r="Q30" s="42"/>
      <c r="R30" s="67"/>
      <c r="S30" s="67"/>
      <c r="T30" s="37"/>
      <c r="U30" s="37"/>
      <c r="V30" s="37"/>
      <c r="W30" s="37"/>
      <c r="X30" s="37"/>
      <c r="Y30" s="37"/>
      <c r="Z30" s="37"/>
    </row>
    <row r="31" ht="19.5" customHeight="1">
      <c r="A31" s="44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80"/>
      <c r="O31" s="80"/>
      <c r="P31" s="83"/>
      <c r="Q31" s="42"/>
      <c r="R31" s="67"/>
      <c r="S31" s="67"/>
      <c r="T31" s="37"/>
      <c r="U31" s="37"/>
      <c r="V31" s="37"/>
      <c r="W31" s="37"/>
      <c r="X31" s="37"/>
      <c r="Y31" s="37"/>
      <c r="Z31" s="37"/>
    </row>
    <row r="32" ht="19.5" customHeight="1">
      <c r="A32" s="44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80"/>
      <c r="O32" s="80"/>
      <c r="P32" s="83"/>
      <c r="Q32" s="42"/>
      <c r="R32" s="67"/>
      <c r="S32" s="67"/>
      <c r="T32" s="37"/>
      <c r="U32" s="37"/>
      <c r="V32" s="37"/>
      <c r="W32" s="37"/>
      <c r="X32" s="37"/>
      <c r="Y32" s="37"/>
      <c r="Z32" s="37"/>
    </row>
    <row r="33" ht="19.5" customHeight="1">
      <c r="A33" s="44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80"/>
      <c r="O33" s="80"/>
      <c r="P33" s="83"/>
      <c r="Q33" s="42"/>
      <c r="R33" s="67"/>
      <c r="S33" s="67"/>
      <c r="T33" s="37"/>
      <c r="U33" s="37"/>
      <c r="V33" s="37"/>
      <c r="W33" s="37"/>
      <c r="X33" s="37"/>
      <c r="Y33" s="37"/>
      <c r="Z33" s="37"/>
    </row>
    <row r="34" ht="19.5" customHeight="1">
      <c r="A34" s="44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80"/>
      <c r="O34" s="80"/>
      <c r="P34" s="83"/>
      <c r="Q34" s="42"/>
      <c r="R34" s="67"/>
      <c r="S34" s="67"/>
      <c r="T34" s="37"/>
      <c r="U34" s="37"/>
      <c r="V34" s="37"/>
      <c r="W34" s="37"/>
      <c r="X34" s="37"/>
      <c r="Y34" s="37"/>
      <c r="Z34" s="37"/>
    </row>
    <row r="35" ht="19.5" customHeight="1">
      <c r="A35" s="44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80"/>
      <c r="O35" s="80"/>
      <c r="P35" s="83"/>
      <c r="Q35" s="42"/>
      <c r="R35" s="67"/>
      <c r="S35" s="67"/>
      <c r="T35" s="37"/>
      <c r="U35" s="37"/>
      <c r="V35" s="37"/>
      <c r="W35" s="37"/>
      <c r="X35" s="37"/>
      <c r="Y35" s="37"/>
      <c r="Z35" s="37"/>
    </row>
    <row r="36" ht="19.5" customHeight="1">
      <c r="A36" s="44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80"/>
      <c r="O36" s="80"/>
      <c r="P36" s="83"/>
      <c r="Q36" s="42"/>
      <c r="R36" s="67"/>
      <c r="S36" s="67"/>
      <c r="T36" s="37"/>
      <c r="U36" s="37"/>
      <c r="V36" s="37"/>
      <c r="W36" s="37"/>
      <c r="X36" s="37"/>
      <c r="Y36" s="37"/>
      <c r="Z36" s="37"/>
    </row>
    <row r="37" ht="19.5" customHeight="1">
      <c r="A37" s="13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80"/>
      <c r="O37" s="80"/>
      <c r="P37" s="83"/>
      <c r="Q37" s="42"/>
      <c r="R37" s="67"/>
      <c r="S37" s="67"/>
      <c r="T37" s="37"/>
      <c r="U37" s="37"/>
      <c r="V37" s="37"/>
      <c r="W37" s="37"/>
      <c r="X37" s="37"/>
      <c r="Y37" s="37"/>
      <c r="Z37" s="37"/>
    </row>
    <row r="38" ht="19.5" customHeight="1">
      <c r="A38" s="13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80"/>
      <c r="O38" s="80"/>
      <c r="P38" s="83"/>
      <c r="Q38" s="42"/>
      <c r="R38" s="67"/>
      <c r="S38" s="67"/>
      <c r="T38" s="37"/>
      <c r="U38" s="37"/>
      <c r="V38" s="37"/>
      <c r="W38" s="37"/>
      <c r="X38" s="37"/>
      <c r="Y38" s="37"/>
      <c r="Z38" s="37"/>
    </row>
    <row r="39" ht="19.5" customHeight="1">
      <c r="A39" s="13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80"/>
      <c r="O39" s="80"/>
      <c r="P39" s="83"/>
      <c r="Q39" s="42"/>
      <c r="R39" s="67"/>
      <c r="S39" s="67"/>
      <c r="T39" s="37"/>
      <c r="U39" s="37"/>
      <c r="V39" s="37"/>
      <c r="W39" s="37"/>
      <c r="X39" s="37"/>
      <c r="Y39" s="37"/>
      <c r="Z39" s="37"/>
    </row>
    <row r="40" ht="19.5" customHeight="1">
      <c r="A40" s="13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80"/>
      <c r="O40" s="80"/>
      <c r="P40" s="83"/>
      <c r="Q40" s="42"/>
      <c r="R40" s="67"/>
      <c r="S40" s="67"/>
      <c r="T40" s="37"/>
      <c r="U40" s="37"/>
      <c r="V40" s="37"/>
      <c r="W40" s="37"/>
      <c r="X40" s="37"/>
      <c r="Y40" s="37"/>
      <c r="Z40" s="37"/>
    </row>
    <row r="41" ht="19.5" customHeight="1">
      <c r="A41" s="13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80"/>
      <c r="O41" s="80"/>
      <c r="P41" s="83"/>
      <c r="Q41" s="42"/>
      <c r="R41" s="67"/>
      <c r="S41" s="67"/>
      <c r="T41" s="37"/>
      <c r="U41" s="37"/>
      <c r="V41" s="37"/>
      <c r="W41" s="37"/>
      <c r="X41" s="37"/>
      <c r="Y41" s="37"/>
      <c r="Z41" s="37"/>
    </row>
    <row r="42" ht="19.5" customHeight="1">
      <c r="A42" s="13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80"/>
      <c r="O42" s="80"/>
      <c r="P42" s="83"/>
      <c r="Q42" s="42"/>
      <c r="R42" s="67"/>
      <c r="S42" s="67"/>
      <c r="T42" s="37"/>
      <c r="U42" s="37"/>
      <c r="V42" s="37"/>
      <c r="W42" s="37"/>
      <c r="X42" s="37"/>
      <c r="Y42" s="37"/>
      <c r="Z42" s="37"/>
    </row>
    <row r="43" ht="19.5" customHeight="1">
      <c r="A43" s="13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80"/>
      <c r="O43" s="80"/>
      <c r="P43" s="83"/>
      <c r="Q43" s="42"/>
      <c r="R43" s="67"/>
      <c r="S43" s="67"/>
      <c r="T43" s="37"/>
      <c r="U43" s="37"/>
      <c r="V43" s="37"/>
      <c r="W43" s="37"/>
      <c r="X43" s="37"/>
      <c r="Y43" s="37"/>
      <c r="Z43" s="37"/>
    </row>
    <row r="44" ht="19.5" customHeight="1">
      <c r="A44" s="13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80"/>
      <c r="O44" s="80"/>
      <c r="P44" s="83"/>
      <c r="Q44" s="42"/>
      <c r="R44" s="67"/>
      <c r="S44" s="67"/>
      <c r="T44" s="37"/>
      <c r="U44" s="37"/>
      <c r="V44" s="37"/>
      <c r="W44" s="37"/>
      <c r="X44" s="37"/>
      <c r="Y44" s="37"/>
      <c r="Z44" s="37"/>
    </row>
    <row r="45" ht="19.5" customHeight="1">
      <c r="A45" s="13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80"/>
      <c r="O45" s="80"/>
      <c r="P45" s="83"/>
      <c r="Q45" s="42"/>
      <c r="R45" s="67"/>
      <c r="S45" s="67"/>
      <c r="T45" s="37"/>
      <c r="U45" s="37"/>
      <c r="V45" s="37"/>
      <c r="W45" s="37"/>
      <c r="X45" s="37"/>
      <c r="Y45" s="37"/>
      <c r="Z45" s="37"/>
    </row>
    <row r="46" ht="19.5" customHeight="1">
      <c r="A46" s="1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80"/>
      <c r="O46" s="80"/>
      <c r="P46" s="83"/>
      <c r="Q46" s="42"/>
      <c r="R46" s="67"/>
      <c r="S46" s="67"/>
      <c r="T46" s="37"/>
      <c r="U46" s="37"/>
      <c r="V46" s="37"/>
      <c r="W46" s="37"/>
      <c r="X46" s="37"/>
      <c r="Y46" s="37"/>
      <c r="Z46" s="37"/>
    </row>
    <row r="47" ht="19.5" customHeight="1">
      <c r="A47" s="1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80"/>
      <c r="O47" s="80"/>
      <c r="P47" s="83"/>
      <c r="Q47" s="42"/>
      <c r="R47" s="67"/>
      <c r="S47" s="67"/>
      <c r="T47" s="37"/>
      <c r="U47" s="37"/>
      <c r="V47" s="37"/>
      <c r="W47" s="37"/>
      <c r="X47" s="37"/>
      <c r="Y47" s="37"/>
      <c r="Z47" s="37"/>
    </row>
    <row r="48" ht="19.5" customHeight="1">
      <c r="A48" s="13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80"/>
      <c r="O48" s="80"/>
      <c r="P48" s="83"/>
      <c r="Q48" s="42"/>
      <c r="R48" s="67"/>
      <c r="S48" s="67"/>
      <c r="T48" s="37"/>
      <c r="U48" s="37"/>
      <c r="V48" s="37"/>
      <c r="W48" s="37"/>
      <c r="X48" s="37"/>
      <c r="Y48" s="37"/>
      <c r="Z48" s="37"/>
    </row>
    <row r="49" ht="19.5" customHeight="1">
      <c r="A49" s="1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80"/>
      <c r="O49" s="80"/>
      <c r="P49" s="83"/>
      <c r="Q49" s="42"/>
      <c r="R49" s="67"/>
      <c r="S49" s="67"/>
      <c r="T49" s="37"/>
      <c r="U49" s="37"/>
      <c r="V49" s="37"/>
      <c r="W49" s="37"/>
      <c r="X49" s="37"/>
      <c r="Y49" s="37"/>
      <c r="Z49" s="37"/>
    </row>
    <row r="50" ht="19.5" customHeight="1">
      <c r="A50" s="13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80"/>
      <c r="O50" s="80"/>
      <c r="P50" s="83"/>
      <c r="Q50" s="42"/>
      <c r="R50" s="67"/>
      <c r="S50" s="67"/>
      <c r="T50" s="37"/>
      <c r="U50" s="37"/>
      <c r="V50" s="37"/>
      <c r="W50" s="37"/>
      <c r="X50" s="37"/>
      <c r="Y50" s="37"/>
      <c r="Z50" s="37"/>
    </row>
    <row r="51" ht="19.5" customHeight="1">
      <c r="A51" s="13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80"/>
      <c r="O51" s="80"/>
      <c r="P51" s="83"/>
      <c r="Q51" s="42"/>
      <c r="R51" s="67"/>
      <c r="S51" s="67"/>
      <c r="T51" s="37"/>
      <c r="U51" s="37"/>
      <c r="V51" s="37"/>
      <c r="W51" s="37"/>
      <c r="X51" s="37"/>
      <c r="Y51" s="37"/>
      <c r="Z51" s="37"/>
    </row>
    <row r="52" ht="19.5" customHeight="1">
      <c r="A52" s="13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80"/>
      <c r="O52" s="80"/>
      <c r="P52" s="83"/>
      <c r="Q52" s="42"/>
      <c r="R52" s="67"/>
      <c r="S52" s="67"/>
      <c r="T52" s="37"/>
      <c r="U52" s="37"/>
      <c r="V52" s="37"/>
      <c r="W52" s="37"/>
      <c r="X52" s="37"/>
      <c r="Y52" s="37"/>
      <c r="Z52" s="37"/>
    </row>
    <row r="53" ht="19.5" customHeight="1">
      <c r="A53" s="13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80"/>
      <c r="O53" s="80"/>
      <c r="P53" s="83"/>
      <c r="Q53" s="42"/>
      <c r="R53" s="67"/>
      <c r="S53" s="67"/>
      <c r="T53" s="37"/>
      <c r="U53" s="37"/>
      <c r="V53" s="37"/>
      <c r="W53" s="37"/>
      <c r="X53" s="37"/>
      <c r="Y53" s="37"/>
      <c r="Z53" s="37"/>
    </row>
    <row r="54" ht="19.5" customHeight="1">
      <c r="A54" s="13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80"/>
      <c r="O54" s="80"/>
      <c r="P54" s="83"/>
      <c r="Q54" s="42"/>
      <c r="R54" s="67"/>
      <c r="S54" s="67"/>
      <c r="T54" s="37"/>
      <c r="U54" s="37"/>
      <c r="V54" s="37"/>
      <c r="W54" s="37"/>
      <c r="X54" s="37"/>
      <c r="Y54" s="37"/>
      <c r="Z54" s="37"/>
    </row>
    <row r="55" ht="19.5" customHeight="1">
      <c r="A55" s="13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80"/>
      <c r="O55" s="80"/>
      <c r="P55" s="83"/>
      <c r="Q55" s="42"/>
      <c r="R55" s="67"/>
      <c r="S55" s="67"/>
      <c r="T55" s="37"/>
      <c r="U55" s="37"/>
      <c r="V55" s="37"/>
      <c r="W55" s="37"/>
      <c r="X55" s="37"/>
      <c r="Y55" s="37"/>
      <c r="Z55" s="37"/>
    </row>
    <row r="56" ht="19.5" customHeight="1">
      <c r="A56" s="13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80"/>
      <c r="O56" s="80"/>
      <c r="P56" s="83"/>
      <c r="Q56" s="42"/>
      <c r="R56" s="67"/>
      <c r="S56" s="67"/>
      <c r="T56" s="37"/>
      <c r="U56" s="37"/>
      <c r="V56" s="37"/>
      <c r="W56" s="37"/>
      <c r="X56" s="37"/>
      <c r="Y56" s="37"/>
      <c r="Z56" s="37"/>
    </row>
    <row r="57" ht="19.5" customHeight="1">
      <c r="A57" s="13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80"/>
      <c r="O57" s="80"/>
      <c r="P57" s="83"/>
      <c r="Q57" s="42"/>
      <c r="R57" s="67"/>
      <c r="S57" s="67"/>
      <c r="T57" s="37"/>
      <c r="U57" s="37"/>
      <c r="V57" s="37"/>
      <c r="W57" s="37"/>
      <c r="X57" s="37"/>
      <c r="Y57" s="37"/>
      <c r="Z57" s="37"/>
    </row>
    <row r="58" ht="19.5" customHeight="1">
      <c r="A58" s="13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80"/>
      <c r="O58" s="80"/>
      <c r="P58" s="83"/>
      <c r="Q58" s="42"/>
      <c r="R58" s="67"/>
      <c r="S58" s="67"/>
      <c r="T58" s="37"/>
      <c r="U58" s="37"/>
      <c r="V58" s="37"/>
      <c r="W58" s="37"/>
      <c r="X58" s="37"/>
      <c r="Y58" s="37"/>
      <c r="Z58" s="37"/>
    </row>
    <row r="59" ht="19.5" customHeight="1">
      <c r="A59" s="13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80"/>
      <c r="O59" s="80"/>
      <c r="P59" s="83"/>
      <c r="Q59" s="42"/>
      <c r="R59" s="67"/>
      <c r="S59" s="67"/>
      <c r="T59" s="37"/>
      <c r="U59" s="37"/>
      <c r="V59" s="37"/>
      <c r="W59" s="37"/>
      <c r="X59" s="37"/>
      <c r="Y59" s="37"/>
      <c r="Z59" s="37"/>
    </row>
    <row r="60" ht="19.5" customHeight="1">
      <c r="A60" s="13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80"/>
      <c r="O60" s="80"/>
      <c r="P60" s="83"/>
      <c r="Q60" s="42"/>
      <c r="R60" s="67"/>
      <c r="S60" s="67"/>
      <c r="T60" s="37"/>
      <c r="U60" s="37"/>
      <c r="V60" s="37"/>
      <c r="W60" s="37"/>
      <c r="X60" s="37"/>
      <c r="Y60" s="37"/>
      <c r="Z60" s="37"/>
    </row>
    <row r="61" ht="19.5" customHeight="1">
      <c r="A61" s="13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80"/>
      <c r="O61" s="80"/>
      <c r="P61" s="83"/>
      <c r="Q61" s="42"/>
      <c r="R61" s="67"/>
      <c r="S61" s="67"/>
      <c r="T61" s="37"/>
      <c r="U61" s="37"/>
      <c r="V61" s="37"/>
      <c r="W61" s="37"/>
      <c r="X61" s="37"/>
      <c r="Y61" s="37"/>
      <c r="Z61" s="37"/>
    </row>
    <row r="62" ht="19.5" customHeight="1">
      <c r="A62" s="13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80"/>
      <c r="O62" s="80"/>
      <c r="P62" s="83"/>
      <c r="Q62" s="42"/>
      <c r="R62" s="67"/>
      <c r="S62" s="67"/>
      <c r="T62" s="37"/>
      <c r="U62" s="37"/>
      <c r="V62" s="37"/>
      <c r="W62" s="37"/>
      <c r="X62" s="37"/>
      <c r="Y62" s="37"/>
      <c r="Z62" s="37"/>
    </row>
    <row r="63" ht="19.5" customHeight="1">
      <c r="A63" s="13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80"/>
      <c r="O63" s="80"/>
      <c r="P63" s="83"/>
      <c r="Q63" s="42"/>
      <c r="R63" s="67"/>
      <c r="S63" s="67"/>
      <c r="T63" s="37"/>
      <c r="U63" s="37"/>
      <c r="V63" s="37"/>
      <c r="W63" s="37"/>
      <c r="X63" s="37"/>
      <c r="Y63" s="37"/>
      <c r="Z63" s="37"/>
    </row>
    <row r="64" ht="19.5" customHeight="1">
      <c r="A64" s="13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80"/>
      <c r="O64" s="80"/>
      <c r="P64" s="83"/>
      <c r="Q64" s="42"/>
      <c r="R64" s="67"/>
      <c r="S64" s="67"/>
      <c r="T64" s="37"/>
      <c r="U64" s="37"/>
      <c r="V64" s="37"/>
      <c r="W64" s="37"/>
      <c r="X64" s="37"/>
      <c r="Y64" s="37"/>
      <c r="Z64" s="37"/>
    </row>
    <row r="65" ht="19.5" customHeight="1">
      <c r="A65" s="13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80"/>
      <c r="O65" s="80"/>
      <c r="P65" s="83"/>
      <c r="Q65" s="42"/>
      <c r="R65" s="67"/>
      <c r="S65" s="67"/>
      <c r="T65" s="37"/>
      <c r="U65" s="37"/>
      <c r="V65" s="37"/>
      <c r="W65" s="37"/>
      <c r="X65" s="37"/>
      <c r="Y65" s="37"/>
      <c r="Z65" s="37"/>
    </row>
    <row r="66" ht="19.5" customHeight="1">
      <c r="A66" s="13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80"/>
      <c r="O66" s="80"/>
      <c r="P66" s="83"/>
      <c r="Q66" s="42"/>
      <c r="R66" s="67"/>
      <c r="S66" s="67"/>
      <c r="T66" s="37"/>
      <c r="U66" s="37"/>
      <c r="V66" s="37"/>
      <c r="W66" s="37"/>
      <c r="X66" s="37"/>
      <c r="Y66" s="37"/>
      <c r="Z66" s="37"/>
    </row>
    <row r="67" ht="19.5" customHeight="1">
      <c r="A67" s="13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80"/>
      <c r="O67" s="80"/>
      <c r="P67" s="83"/>
      <c r="Q67" s="42"/>
      <c r="R67" s="67"/>
      <c r="S67" s="67"/>
      <c r="T67" s="37"/>
      <c r="U67" s="37"/>
      <c r="V67" s="37"/>
      <c r="W67" s="37"/>
      <c r="X67" s="37"/>
      <c r="Y67" s="37"/>
      <c r="Z67" s="37"/>
    </row>
    <row r="68" ht="19.5" customHeight="1">
      <c r="A68" s="13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80"/>
      <c r="O68" s="80"/>
      <c r="P68" s="83"/>
      <c r="Q68" s="42"/>
      <c r="R68" s="67"/>
      <c r="S68" s="67"/>
      <c r="T68" s="37"/>
      <c r="U68" s="37"/>
      <c r="V68" s="37"/>
      <c r="W68" s="37"/>
      <c r="X68" s="37"/>
      <c r="Y68" s="37"/>
      <c r="Z68" s="37"/>
    </row>
    <row r="69" ht="19.5" customHeight="1">
      <c r="A69" s="13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80"/>
      <c r="O69" s="80"/>
      <c r="P69" s="83"/>
      <c r="Q69" s="42"/>
      <c r="R69" s="67"/>
      <c r="S69" s="67"/>
      <c r="T69" s="37"/>
      <c r="U69" s="37"/>
      <c r="V69" s="37"/>
      <c r="W69" s="37"/>
      <c r="X69" s="37"/>
      <c r="Y69" s="37"/>
      <c r="Z69" s="37"/>
    </row>
    <row r="70" ht="19.5" customHeight="1">
      <c r="A70" s="13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80"/>
      <c r="O70" s="80"/>
      <c r="P70" s="83"/>
      <c r="Q70" s="42"/>
      <c r="R70" s="67"/>
      <c r="S70" s="67"/>
      <c r="T70" s="37"/>
      <c r="U70" s="37"/>
      <c r="V70" s="37"/>
      <c r="W70" s="37"/>
      <c r="X70" s="37"/>
      <c r="Y70" s="37"/>
      <c r="Z70" s="37"/>
    </row>
    <row r="71" ht="19.5" customHeight="1">
      <c r="A71" s="13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80"/>
      <c r="O71" s="80"/>
      <c r="P71" s="83"/>
      <c r="Q71" s="42"/>
      <c r="R71" s="67"/>
      <c r="S71" s="67"/>
      <c r="T71" s="37"/>
      <c r="U71" s="37"/>
      <c r="V71" s="37"/>
      <c r="W71" s="37"/>
      <c r="X71" s="37"/>
      <c r="Y71" s="37"/>
      <c r="Z71" s="37"/>
    </row>
    <row r="72" ht="19.5" customHeight="1">
      <c r="A72" s="13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80"/>
      <c r="O72" s="80"/>
      <c r="P72" s="83"/>
      <c r="Q72" s="42"/>
      <c r="R72" s="67"/>
      <c r="S72" s="67"/>
      <c r="T72" s="37"/>
      <c r="U72" s="37"/>
      <c r="V72" s="37"/>
      <c r="W72" s="37"/>
      <c r="X72" s="37"/>
      <c r="Y72" s="37"/>
      <c r="Z72" s="37"/>
    </row>
    <row r="73" ht="19.5" customHeight="1">
      <c r="A73" s="13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80"/>
      <c r="O73" s="80"/>
      <c r="P73" s="83"/>
      <c r="Q73" s="42"/>
      <c r="R73" s="67"/>
      <c r="S73" s="67"/>
      <c r="T73" s="37"/>
      <c r="U73" s="37"/>
      <c r="V73" s="37"/>
      <c r="W73" s="37"/>
      <c r="X73" s="37"/>
      <c r="Y73" s="37"/>
      <c r="Z73" s="37"/>
    </row>
    <row r="74" ht="19.5" customHeight="1">
      <c r="A74" s="13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80"/>
      <c r="O74" s="80"/>
      <c r="P74" s="83"/>
      <c r="Q74" s="42"/>
      <c r="R74" s="67"/>
      <c r="S74" s="67"/>
      <c r="T74" s="37"/>
      <c r="U74" s="37"/>
      <c r="V74" s="37"/>
      <c r="W74" s="37"/>
      <c r="X74" s="37"/>
      <c r="Y74" s="37"/>
      <c r="Z74" s="37"/>
    </row>
    <row r="75" ht="19.5" customHeight="1">
      <c r="A75" s="13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80"/>
      <c r="O75" s="80"/>
      <c r="P75" s="83"/>
      <c r="Q75" s="42"/>
      <c r="R75" s="67"/>
      <c r="S75" s="67"/>
      <c r="T75" s="37"/>
      <c r="U75" s="37"/>
      <c r="V75" s="37"/>
      <c r="W75" s="37"/>
      <c r="X75" s="37"/>
      <c r="Y75" s="37"/>
      <c r="Z75" s="37"/>
    </row>
    <row r="76" ht="19.5" customHeight="1">
      <c r="A76" s="13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80"/>
      <c r="O76" s="80"/>
      <c r="P76" s="83"/>
      <c r="Q76" s="42"/>
      <c r="R76" s="67"/>
      <c r="S76" s="67"/>
      <c r="T76" s="37"/>
      <c r="U76" s="37"/>
      <c r="V76" s="37"/>
      <c r="W76" s="37"/>
      <c r="X76" s="37"/>
      <c r="Y76" s="37"/>
      <c r="Z76" s="37"/>
    </row>
    <row r="77" ht="19.5" customHeight="1">
      <c r="A77" s="13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80"/>
      <c r="O77" s="80"/>
      <c r="P77" s="83"/>
      <c r="Q77" s="42"/>
      <c r="R77" s="67"/>
      <c r="S77" s="67"/>
      <c r="T77" s="37"/>
      <c r="U77" s="37"/>
      <c r="V77" s="37"/>
      <c r="W77" s="37"/>
      <c r="X77" s="37"/>
      <c r="Y77" s="37"/>
      <c r="Z77" s="37"/>
    </row>
    <row r="78" ht="19.5" customHeight="1">
      <c r="A78" s="13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80"/>
      <c r="O78" s="80"/>
      <c r="P78" s="83"/>
      <c r="Q78" s="42"/>
      <c r="R78" s="67"/>
      <c r="S78" s="67"/>
      <c r="T78" s="37"/>
      <c r="U78" s="37"/>
      <c r="V78" s="37"/>
      <c r="W78" s="37"/>
      <c r="X78" s="37"/>
      <c r="Y78" s="37"/>
      <c r="Z78" s="37"/>
    </row>
    <row r="79" ht="19.5" customHeight="1">
      <c r="A79" s="13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80"/>
      <c r="O79" s="80"/>
      <c r="P79" s="83"/>
      <c r="Q79" s="42"/>
      <c r="R79" s="67"/>
      <c r="S79" s="67"/>
      <c r="T79" s="37"/>
      <c r="U79" s="37"/>
      <c r="V79" s="37"/>
      <c r="W79" s="37"/>
      <c r="X79" s="37"/>
      <c r="Y79" s="37"/>
      <c r="Z79" s="37"/>
    </row>
    <row r="80" ht="19.5" customHeight="1">
      <c r="A80" s="13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80"/>
      <c r="O80" s="80"/>
      <c r="P80" s="83"/>
      <c r="Q80" s="42"/>
      <c r="R80" s="67"/>
      <c r="S80" s="67"/>
      <c r="T80" s="37"/>
      <c r="U80" s="37"/>
      <c r="V80" s="37"/>
      <c r="W80" s="37"/>
      <c r="X80" s="37"/>
      <c r="Y80" s="37"/>
      <c r="Z80" s="37"/>
    </row>
    <row r="81" ht="19.5" customHeight="1">
      <c r="A81" s="1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80"/>
      <c r="O81" s="80"/>
      <c r="P81" s="83"/>
      <c r="Q81" s="42"/>
      <c r="R81" s="67"/>
      <c r="S81" s="67"/>
      <c r="T81" s="37"/>
      <c r="U81" s="37"/>
      <c r="V81" s="37"/>
      <c r="W81" s="37"/>
      <c r="X81" s="37"/>
      <c r="Y81" s="37"/>
      <c r="Z81" s="37"/>
    </row>
    <row r="82" ht="19.5" customHeight="1">
      <c r="A82" s="13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80"/>
      <c r="O82" s="80"/>
      <c r="P82" s="83"/>
      <c r="Q82" s="42"/>
      <c r="R82" s="67"/>
      <c r="S82" s="67"/>
      <c r="T82" s="37"/>
      <c r="U82" s="37"/>
      <c r="V82" s="37"/>
      <c r="W82" s="37"/>
      <c r="X82" s="37"/>
      <c r="Y82" s="37"/>
      <c r="Z82" s="37"/>
    </row>
    <row r="83" ht="19.5" customHeight="1">
      <c r="A83" s="13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80"/>
      <c r="O83" s="80"/>
      <c r="P83" s="83"/>
      <c r="Q83" s="42"/>
      <c r="R83" s="67"/>
      <c r="S83" s="67"/>
      <c r="T83" s="37"/>
      <c r="U83" s="37"/>
      <c r="V83" s="37"/>
      <c r="W83" s="37"/>
      <c r="X83" s="37"/>
      <c r="Y83" s="37"/>
      <c r="Z83" s="37"/>
    </row>
    <row r="84" ht="19.5" customHeight="1">
      <c r="A84" s="13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80"/>
      <c r="O84" s="80"/>
      <c r="P84" s="83"/>
      <c r="Q84" s="42"/>
      <c r="R84" s="67"/>
      <c r="S84" s="67"/>
      <c r="T84" s="37"/>
      <c r="U84" s="37"/>
      <c r="V84" s="37"/>
      <c r="W84" s="37"/>
      <c r="X84" s="37"/>
      <c r="Y84" s="37"/>
      <c r="Z84" s="37"/>
    </row>
    <row r="85" ht="19.5" customHeight="1">
      <c r="A85" s="13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80"/>
      <c r="O85" s="80"/>
      <c r="P85" s="83"/>
      <c r="Q85" s="42"/>
      <c r="R85" s="67"/>
      <c r="S85" s="67"/>
      <c r="T85" s="37"/>
      <c r="U85" s="37"/>
      <c r="V85" s="37"/>
      <c r="W85" s="37"/>
      <c r="X85" s="37"/>
      <c r="Y85" s="37"/>
      <c r="Z85" s="37"/>
    </row>
    <row r="86" ht="19.5" customHeight="1">
      <c r="A86" s="13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80"/>
      <c r="O86" s="80"/>
      <c r="P86" s="83"/>
      <c r="Q86" s="42"/>
      <c r="R86" s="67"/>
      <c r="S86" s="67"/>
      <c r="T86" s="37"/>
      <c r="U86" s="37"/>
      <c r="V86" s="37"/>
      <c r="W86" s="37"/>
      <c r="X86" s="37"/>
      <c r="Y86" s="37"/>
      <c r="Z86" s="37"/>
    </row>
    <row r="87" ht="19.5" customHeight="1">
      <c r="A87" s="13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80"/>
      <c r="O87" s="80"/>
      <c r="P87" s="83"/>
      <c r="Q87" s="42"/>
      <c r="R87" s="67"/>
      <c r="S87" s="67"/>
      <c r="T87" s="37"/>
      <c r="U87" s="37"/>
      <c r="V87" s="37"/>
      <c r="W87" s="37"/>
      <c r="X87" s="37"/>
      <c r="Y87" s="37"/>
      <c r="Z87" s="37"/>
    </row>
    <row r="88" ht="19.5" customHeight="1">
      <c r="A88" s="13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80"/>
      <c r="O88" s="80"/>
      <c r="P88" s="83"/>
      <c r="Q88" s="42"/>
      <c r="R88" s="67"/>
      <c r="S88" s="67"/>
      <c r="T88" s="37"/>
      <c r="U88" s="37"/>
      <c r="V88" s="37"/>
      <c r="W88" s="37"/>
      <c r="X88" s="37"/>
      <c r="Y88" s="37"/>
      <c r="Z88" s="37"/>
    </row>
    <row r="89" ht="19.5" customHeight="1">
      <c r="A89" s="13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80"/>
      <c r="O89" s="80"/>
      <c r="P89" s="83"/>
      <c r="Q89" s="42"/>
      <c r="R89" s="67"/>
      <c r="S89" s="67"/>
      <c r="T89" s="37"/>
      <c r="U89" s="37"/>
      <c r="V89" s="37"/>
      <c r="W89" s="37"/>
      <c r="X89" s="37"/>
      <c r="Y89" s="37"/>
      <c r="Z89" s="37"/>
    </row>
    <row r="90" ht="19.5" customHeight="1">
      <c r="A90" s="13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80"/>
      <c r="O90" s="80"/>
      <c r="P90" s="83"/>
      <c r="Q90" s="42"/>
      <c r="R90" s="67"/>
      <c r="S90" s="67"/>
      <c r="T90" s="37"/>
      <c r="U90" s="37"/>
      <c r="V90" s="37"/>
      <c r="W90" s="37"/>
      <c r="X90" s="37"/>
      <c r="Y90" s="37"/>
      <c r="Z90" s="37"/>
    </row>
    <row r="91" ht="19.5" customHeight="1">
      <c r="A91" s="13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80"/>
      <c r="O91" s="80"/>
      <c r="P91" s="83"/>
      <c r="Q91" s="42"/>
      <c r="R91" s="67"/>
      <c r="S91" s="67"/>
      <c r="T91" s="37"/>
      <c r="U91" s="37"/>
      <c r="V91" s="37"/>
      <c r="W91" s="37"/>
      <c r="X91" s="37"/>
      <c r="Y91" s="37"/>
      <c r="Z91" s="37"/>
    </row>
    <row r="92" ht="19.5" customHeight="1">
      <c r="A92" s="13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80"/>
      <c r="O92" s="80"/>
      <c r="P92" s="83"/>
      <c r="Q92" s="42"/>
      <c r="R92" s="67"/>
      <c r="S92" s="67"/>
      <c r="T92" s="37"/>
      <c r="U92" s="37"/>
      <c r="V92" s="37"/>
      <c r="W92" s="37"/>
      <c r="X92" s="37"/>
      <c r="Y92" s="37"/>
      <c r="Z92" s="37"/>
    </row>
    <row r="93" ht="19.5" customHeight="1">
      <c r="A93" s="13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80"/>
      <c r="O93" s="80"/>
      <c r="P93" s="83"/>
      <c r="Q93" s="42"/>
      <c r="R93" s="67"/>
      <c r="S93" s="67"/>
      <c r="T93" s="37"/>
      <c r="U93" s="37"/>
      <c r="V93" s="37"/>
      <c r="W93" s="37"/>
      <c r="X93" s="37"/>
      <c r="Y93" s="37"/>
      <c r="Z93" s="37"/>
    </row>
    <row r="94" ht="19.5" customHeight="1">
      <c r="A94" s="13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80"/>
      <c r="O94" s="80"/>
      <c r="P94" s="83"/>
      <c r="Q94" s="42"/>
      <c r="R94" s="67"/>
      <c r="S94" s="67"/>
      <c r="T94" s="37"/>
      <c r="U94" s="37"/>
      <c r="V94" s="37"/>
      <c r="W94" s="37"/>
      <c r="X94" s="37"/>
      <c r="Y94" s="37"/>
      <c r="Z94" s="37"/>
    </row>
    <row r="95" ht="19.5" customHeight="1">
      <c r="A95" s="13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80"/>
      <c r="O95" s="80"/>
      <c r="P95" s="83"/>
      <c r="Q95" s="42"/>
      <c r="R95" s="67"/>
      <c r="S95" s="67"/>
      <c r="T95" s="37"/>
      <c r="U95" s="37"/>
      <c r="V95" s="37"/>
      <c r="W95" s="37"/>
      <c r="X95" s="37"/>
      <c r="Y95" s="37"/>
      <c r="Z95" s="37"/>
    </row>
    <row r="96" ht="19.5" customHeight="1">
      <c r="A96" s="13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80"/>
      <c r="O96" s="80"/>
      <c r="P96" s="83"/>
      <c r="Q96" s="42"/>
      <c r="R96" s="67"/>
      <c r="S96" s="67"/>
      <c r="T96" s="37"/>
      <c r="U96" s="37"/>
      <c r="V96" s="37"/>
      <c r="W96" s="37"/>
      <c r="X96" s="37"/>
      <c r="Y96" s="37"/>
      <c r="Z96" s="37"/>
    </row>
    <row r="97" ht="19.5" customHeight="1">
      <c r="A97" s="13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80"/>
      <c r="O97" s="80"/>
      <c r="P97" s="83"/>
      <c r="Q97" s="42"/>
      <c r="R97" s="67"/>
      <c r="S97" s="67"/>
      <c r="T97" s="37"/>
      <c r="U97" s="37"/>
      <c r="V97" s="37"/>
      <c r="W97" s="37"/>
      <c r="X97" s="37"/>
      <c r="Y97" s="37"/>
      <c r="Z97" s="37"/>
    </row>
    <row r="98" ht="19.5" customHeight="1">
      <c r="A98" s="13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80"/>
      <c r="O98" s="80"/>
      <c r="P98" s="83"/>
      <c r="Q98" s="42"/>
      <c r="R98" s="67"/>
      <c r="S98" s="67"/>
      <c r="T98" s="37"/>
      <c r="U98" s="37"/>
      <c r="V98" s="37"/>
      <c r="W98" s="37"/>
      <c r="X98" s="37"/>
      <c r="Y98" s="37"/>
      <c r="Z98" s="37"/>
    </row>
    <row r="99" ht="19.5" customHeight="1">
      <c r="A99" s="13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80"/>
      <c r="O99" s="80"/>
      <c r="P99" s="83"/>
      <c r="Q99" s="42"/>
      <c r="R99" s="67"/>
      <c r="S99" s="67"/>
      <c r="T99" s="37"/>
      <c r="U99" s="37"/>
      <c r="V99" s="37"/>
      <c r="W99" s="37"/>
      <c r="X99" s="37"/>
      <c r="Y99" s="37"/>
      <c r="Z99" s="37"/>
    </row>
    <row r="100" ht="19.5" customHeight="1">
      <c r="A100" s="13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80"/>
      <c r="O100" s="80"/>
      <c r="P100" s="83"/>
      <c r="Q100" s="42"/>
      <c r="R100" s="67"/>
      <c r="S100" s="67"/>
      <c r="T100" s="37"/>
      <c r="U100" s="37"/>
      <c r="V100" s="37"/>
      <c r="W100" s="37"/>
      <c r="X100" s="37"/>
      <c r="Y100" s="37"/>
      <c r="Z100" s="37"/>
    </row>
    <row r="101" ht="19.5" customHeight="1">
      <c r="A101" s="13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80"/>
      <c r="O101" s="80"/>
      <c r="P101" s="83"/>
      <c r="Q101" s="42"/>
      <c r="R101" s="67"/>
      <c r="S101" s="67"/>
      <c r="T101" s="37"/>
      <c r="U101" s="37"/>
      <c r="V101" s="37"/>
      <c r="W101" s="37"/>
      <c r="X101" s="37"/>
      <c r="Y101" s="37"/>
      <c r="Z101" s="37"/>
    </row>
    <row r="102" ht="19.5" customHeight="1">
      <c r="A102" s="13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80"/>
      <c r="O102" s="80"/>
      <c r="P102" s="83"/>
      <c r="Q102" s="42"/>
      <c r="R102" s="67"/>
      <c r="S102" s="67"/>
      <c r="T102" s="37"/>
      <c r="U102" s="37"/>
      <c r="V102" s="37"/>
      <c r="W102" s="37"/>
      <c r="X102" s="37"/>
      <c r="Y102" s="37"/>
      <c r="Z102" s="37"/>
    </row>
    <row r="103" ht="19.5" customHeight="1">
      <c r="A103" s="13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80"/>
      <c r="O103" s="80"/>
      <c r="P103" s="83"/>
      <c r="Q103" s="42"/>
      <c r="R103" s="67"/>
      <c r="S103" s="67"/>
      <c r="T103" s="37"/>
      <c r="U103" s="37"/>
      <c r="V103" s="37"/>
      <c r="W103" s="37"/>
      <c r="X103" s="37"/>
      <c r="Y103" s="37"/>
      <c r="Z103" s="37"/>
    </row>
    <row r="104" ht="19.5" customHeight="1">
      <c r="A104" s="13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80"/>
      <c r="O104" s="80"/>
      <c r="P104" s="83"/>
      <c r="Q104" s="42"/>
      <c r="R104" s="67"/>
      <c r="S104" s="67"/>
      <c r="T104" s="37"/>
      <c r="U104" s="37"/>
      <c r="V104" s="37"/>
      <c r="W104" s="37"/>
      <c r="X104" s="37"/>
      <c r="Y104" s="37"/>
      <c r="Z104" s="37"/>
    </row>
    <row r="105" ht="19.5" customHeight="1">
      <c r="A105" s="13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80"/>
      <c r="O105" s="80"/>
      <c r="P105" s="83"/>
      <c r="Q105" s="42"/>
      <c r="R105" s="67"/>
      <c r="S105" s="67"/>
      <c r="T105" s="37"/>
      <c r="U105" s="37"/>
      <c r="V105" s="37"/>
      <c r="W105" s="37"/>
      <c r="X105" s="37"/>
      <c r="Y105" s="37"/>
      <c r="Z105" s="37"/>
    </row>
    <row r="106" ht="19.5" customHeight="1">
      <c r="A106" s="13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80"/>
      <c r="O106" s="80"/>
      <c r="P106" s="83"/>
      <c r="Q106" s="42"/>
      <c r="R106" s="67"/>
      <c r="S106" s="67"/>
      <c r="T106" s="37"/>
      <c r="U106" s="37"/>
      <c r="V106" s="37"/>
      <c r="W106" s="37"/>
      <c r="X106" s="37"/>
      <c r="Y106" s="37"/>
      <c r="Z106" s="37"/>
    </row>
    <row r="107" ht="19.5" customHeight="1">
      <c r="A107" s="13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80"/>
      <c r="O107" s="80"/>
      <c r="P107" s="83"/>
      <c r="Q107" s="42"/>
      <c r="R107" s="67"/>
      <c r="S107" s="67"/>
      <c r="T107" s="37"/>
      <c r="U107" s="37"/>
      <c r="V107" s="37"/>
      <c r="W107" s="37"/>
      <c r="X107" s="37"/>
      <c r="Y107" s="37"/>
      <c r="Z107" s="37"/>
    </row>
    <row r="108" ht="19.5" customHeight="1">
      <c r="A108" s="13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80"/>
      <c r="O108" s="80"/>
      <c r="P108" s="83"/>
      <c r="Q108" s="42"/>
      <c r="R108" s="67"/>
      <c r="S108" s="67"/>
      <c r="T108" s="37"/>
      <c r="U108" s="37"/>
      <c r="V108" s="37"/>
      <c r="W108" s="37"/>
      <c r="X108" s="37"/>
      <c r="Y108" s="37"/>
      <c r="Z108" s="37"/>
    </row>
    <row r="109" ht="19.5" customHeight="1">
      <c r="A109" s="13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80"/>
      <c r="O109" s="80"/>
      <c r="P109" s="83"/>
      <c r="Q109" s="42"/>
      <c r="R109" s="67"/>
      <c r="S109" s="67"/>
      <c r="T109" s="37"/>
      <c r="U109" s="37"/>
      <c r="V109" s="37"/>
      <c r="W109" s="37"/>
      <c r="X109" s="37"/>
      <c r="Y109" s="37"/>
      <c r="Z109" s="37"/>
    </row>
    <row r="110" ht="19.5" customHeight="1">
      <c r="A110" s="13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80"/>
      <c r="O110" s="80"/>
      <c r="P110" s="83"/>
      <c r="Q110" s="42"/>
      <c r="R110" s="67"/>
      <c r="S110" s="67"/>
      <c r="T110" s="37"/>
      <c r="U110" s="37"/>
      <c r="V110" s="37"/>
      <c r="W110" s="37"/>
      <c r="X110" s="37"/>
      <c r="Y110" s="37"/>
      <c r="Z110" s="37"/>
    </row>
    <row r="111" ht="19.5" customHeight="1">
      <c r="A111" s="13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80"/>
      <c r="O111" s="80"/>
      <c r="P111" s="83"/>
      <c r="Q111" s="42"/>
      <c r="R111" s="67"/>
      <c r="S111" s="67"/>
      <c r="T111" s="37"/>
      <c r="U111" s="37"/>
      <c r="V111" s="37"/>
      <c r="W111" s="37"/>
      <c r="X111" s="37"/>
      <c r="Y111" s="37"/>
      <c r="Z111" s="37"/>
    </row>
    <row r="112" ht="19.5" customHeight="1">
      <c r="A112" s="13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80"/>
      <c r="O112" s="80"/>
      <c r="P112" s="83"/>
      <c r="Q112" s="42"/>
      <c r="R112" s="67"/>
      <c r="S112" s="67"/>
      <c r="T112" s="37"/>
      <c r="U112" s="37"/>
      <c r="V112" s="37"/>
      <c r="W112" s="37"/>
      <c r="X112" s="37"/>
      <c r="Y112" s="37"/>
      <c r="Z112" s="37"/>
    </row>
    <row r="113" ht="19.5" customHeight="1">
      <c r="A113" s="13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80"/>
      <c r="O113" s="80"/>
      <c r="P113" s="83"/>
      <c r="Q113" s="42"/>
      <c r="R113" s="67"/>
      <c r="S113" s="67"/>
      <c r="T113" s="37"/>
      <c r="U113" s="37"/>
      <c r="V113" s="37"/>
      <c r="W113" s="37"/>
      <c r="X113" s="37"/>
      <c r="Y113" s="37"/>
      <c r="Z113" s="37"/>
    </row>
    <row r="114" ht="19.5" customHeight="1">
      <c r="A114" s="13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80"/>
      <c r="O114" s="80"/>
      <c r="P114" s="83"/>
      <c r="Q114" s="42"/>
      <c r="R114" s="67"/>
      <c r="S114" s="67"/>
      <c r="T114" s="37"/>
      <c r="U114" s="37"/>
      <c r="V114" s="37"/>
      <c r="W114" s="37"/>
      <c r="X114" s="37"/>
      <c r="Y114" s="37"/>
      <c r="Z114" s="37"/>
    </row>
    <row r="115" ht="19.5" customHeight="1">
      <c r="A115" s="13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80"/>
      <c r="O115" s="80"/>
      <c r="P115" s="83"/>
      <c r="Q115" s="42"/>
      <c r="R115" s="67"/>
      <c r="S115" s="67"/>
      <c r="T115" s="37"/>
      <c r="U115" s="37"/>
      <c r="V115" s="37"/>
      <c r="W115" s="37"/>
      <c r="X115" s="37"/>
      <c r="Y115" s="37"/>
      <c r="Z115" s="37"/>
    </row>
    <row r="116" ht="19.5" customHeight="1">
      <c r="A116" s="13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80"/>
      <c r="O116" s="80"/>
      <c r="P116" s="83"/>
      <c r="Q116" s="42"/>
      <c r="R116" s="67"/>
      <c r="S116" s="67"/>
      <c r="T116" s="37"/>
      <c r="U116" s="37"/>
      <c r="V116" s="37"/>
      <c r="W116" s="37"/>
      <c r="X116" s="37"/>
      <c r="Y116" s="37"/>
      <c r="Z116" s="37"/>
    </row>
    <row r="117" ht="19.5" customHeight="1">
      <c r="A117" s="13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80"/>
      <c r="O117" s="80"/>
      <c r="P117" s="83"/>
      <c r="Q117" s="42"/>
      <c r="R117" s="67"/>
      <c r="S117" s="67"/>
      <c r="T117" s="37"/>
      <c r="U117" s="37"/>
      <c r="V117" s="37"/>
      <c r="W117" s="37"/>
      <c r="X117" s="37"/>
      <c r="Y117" s="37"/>
      <c r="Z117" s="37"/>
    </row>
    <row r="118" ht="19.5" customHeight="1">
      <c r="A118" s="13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80"/>
      <c r="O118" s="80"/>
      <c r="P118" s="83"/>
      <c r="Q118" s="42"/>
      <c r="R118" s="67"/>
      <c r="S118" s="67"/>
      <c r="T118" s="37"/>
      <c r="U118" s="37"/>
      <c r="V118" s="37"/>
      <c r="W118" s="37"/>
      <c r="X118" s="37"/>
      <c r="Y118" s="37"/>
      <c r="Z118" s="37"/>
    </row>
    <row r="119" ht="19.5" customHeight="1">
      <c r="A119" s="13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80"/>
      <c r="O119" s="80"/>
      <c r="P119" s="83"/>
      <c r="Q119" s="42"/>
      <c r="R119" s="67"/>
      <c r="S119" s="67"/>
      <c r="T119" s="37"/>
      <c r="U119" s="37"/>
      <c r="V119" s="37"/>
      <c r="W119" s="37"/>
      <c r="X119" s="37"/>
      <c r="Y119" s="37"/>
      <c r="Z119" s="37"/>
    </row>
    <row r="120" ht="19.5" customHeight="1">
      <c r="A120" s="13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80"/>
      <c r="O120" s="80"/>
      <c r="P120" s="83"/>
      <c r="Q120" s="42"/>
      <c r="R120" s="67"/>
      <c r="S120" s="67"/>
      <c r="T120" s="37"/>
      <c r="U120" s="37"/>
      <c r="V120" s="37"/>
      <c r="W120" s="37"/>
      <c r="X120" s="37"/>
      <c r="Y120" s="37"/>
      <c r="Z120" s="37"/>
    </row>
    <row r="121" ht="19.5" customHeight="1">
      <c r="A121" s="13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80"/>
      <c r="O121" s="80"/>
      <c r="P121" s="83"/>
      <c r="Q121" s="42"/>
      <c r="R121" s="67"/>
      <c r="S121" s="67"/>
      <c r="T121" s="37"/>
      <c r="U121" s="37"/>
      <c r="V121" s="37"/>
      <c r="W121" s="37"/>
      <c r="X121" s="37"/>
      <c r="Y121" s="37"/>
      <c r="Z121" s="37"/>
    </row>
    <row r="122" ht="19.5" customHeight="1">
      <c r="A122" s="13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80"/>
      <c r="O122" s="80"/>
      <c r="P122" s="83"/>
      <c r="Q122" s="42"/>
      <c r="R122" s="67"/>
      <c r="S122" s="67"/>
      <c r="T122" s="37"/>
      <c r="U122" s="37"/>
      <c r="V122" s="37"/>
      <c r="W122" s="37"/>
      <c r="X122" s="37"/>
      <c r="Y122" s="37"/>
      <c r="Z122" s="37"/>
    </row>
    <row r="123" ht="19.5" customHeight="1">
      <c r="A123" s="13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80"/>
      <c r="O123" s="80"/>
      <c r="P123" s="83"/>
      <c r="Q123" s="42"/>
      <c r="R123" s="67"/>
      <c r="S123" s="67"/>
      <c r="T123" s="37"/>
      <c r="U123" s="37"/>
      <c r="V123" s="37"/>
      <c r="W123" s="37"/>
      <c r="X123" s="37"/>
      <c r="Y123" s="37"/>
      <c r="Z123" s="37"/>
    </row>
    <row r="124" ht="19.5" customHeight="1">
      <c r="A124" s="13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80"/>
      <c r="O124" s="80"/>
      <c r="P124" s="83"/>
      <c r="Q124" s="42"/>
      <c r="R124" s="67"/>
      <c r="S124" s="67"/>
      <c r="T124" s="37"/>
      <c r="U124" s="37"/>
      <c r="V124" s="37"/>
      <c r="W124" s="37"/>
      <c r="X124" s="37"/>
      <c r="Y124" s="37"/>
      <c r="Z124" s="37"/>
    </row>
    <row r="125" ht="19.5" customHeight="1">
      <c r="A125" s="13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80"/>
      <c r="O125" s="80"/>
      <c r="P125" s="83"/>
      <c r="Q125" s="42"/>
      <c r="R125" s="67"/>
      <c r="S125" s="67"/>
      <c r="T125" s="37"/>
      <c r="U125" s="37"/>
      <c r="V125" s="37"/>
      <c r="W125" s="37"/>
      <c r="X125" s="37"/>
      <c r="Y125" s="37"/>
      <c r="Z125" s="37"/>
    </row>
    <row r="126" ht="19.5" customHeight="1">
      <c r="A126" s="13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80"/>
      <c r="O126" s="80"/>
      <c r="P126" s="83"/>
      <c r="Q126" s="42"/>
      <c r="R126" s="67"/>
      <c r="S126" s="67"/>
      <c r="T126" s="37"/>
      <c r="U126" s="37"/>
      <c r="V126" s="37"/>
      <c r="W126" s="37"/>
      <c r="X126" s="37"/>
      <c r="Y126" s="37"/>
      <c r="Z126" s="37"/>
    </row>
    <row r="127" ht="19.5" customHeight="1">
      <c r="A127" s="13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80"/>
      <c r="O127" s="80"/>
      <c r="P127" s="83"/>
      <c r="Q127" s="42"/>
      <c r="R127" s="67"/>
      <c r="S127" s="67"/>
      <c r="T127" s="37"/>
      <c r="U127" s="37"/>
      <c r="V127" s="37"/>
      <c r="W127" s="37"/>
      <c r="X127" s="37"/>
      <c r="Y127" s="37"/>
      <c r="Z127" s="37"/>
    </row>
    <row r="128" ht="19.5" customHeight="1">
      <c r="A128" s="13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80"/>
      <c r="O128" s="80"/>
      <c r="P128" s="83"/>
      <c r="Q128" s="42"/>
      <c r="R128" s="67"/>
      <c r="S128" s="67"/>
      <c r="T128" s="37"/>
      <c r="U128" s="37"/>
      <c r="V128" s="37"/>
      <c r="W128" s="37"/>
      <c r="X128" s="37"/>
      <c r="Y128" s="37"/>
      <c r="Z128" s="37"/>
    </row>
    <row r="129" ht="19.5" customHeight="1">
      <c r="A129" s="13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80"/>
      <c r="O129" s="80"/>
      <c r="P129" s="83"/>
      <c r="Q129" s="42"/>
      <c r="R129" s="67"/>
      <c r="S129" s="67"/>
      <c r="T129" s="37"/>
      <c r="U129" s="37"/>
      <c r="V129" s="37"/>
      <c r="W129" s="37"/>
      <c r="X129" s="37"/>
      <c r="Y129" s="37"/>
      <c r="Z129" s="37"/>
    </row>
    <row r="130" ht="19.5" customHeight="1">
      <c r="A130" s="13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80"/>
      <c r="O130" s="80"/>
      <c r="P130" s="83"/>
      <c r="Q130" s="42"/>
      <c r="R130" s="67"/>
      <c r="S130" s="67"/>
      <c r="T130" s="37"/>
      <c r="U130" s="37"/>
      <c r="V130" s="37"/>
      <c r="W130" s="37"/>
      <c r="X130" s="37"/>
      <c r="Y130" s="37"/>
      <c r="Z130" s="37"/>
    </row>
    <row r="131" ht="19.5" customHeight="1">
      <c r="A131" s="13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80"/>
      <c r="O131" s="80"/>
      <c r="P131" s="83"/>
      <c r="Q131" s="42"/>
      <c r="R131" s="67"/>
      <c r="S131" s="67"/>
      <c r="T131" s="37"/>
      <c r="U131" s="37"/>
      <c r="V131" s="37"/>
      <c r="W131" s="37"/>
      <c r="X131" s="37"/>
      <c r="Y131" s="37"/>
      <c r="Z131" s="37"/>
    </row>
    <row r="132" ht="19.5" customHeight="1">
      <c r="A132" s="13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80"/>
      <c r="O132" s="80"/>
      <c r="P132" s="83"/>
      <c r="Q132" s="42"/>
      <c r="R132" s="67"/>
      <c r="S132" s="67"/>
      <c r="T132" s="37"/>
      <c r="U132" s="37"/>
      <c r="V132" s="37"/>
      <c r="W132" s="37"/>
      <c r="X132" s="37"/>
      <c r="Y132" s="37"/>
      <c r="Z132" s="37"/>
    </row>
    <row r="133" ht="19.5" customHeight="1">
      <c r="A133" s="13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80"/>
      <c r="O133" s="80"/>
      <c r="P133" s="83"/>
      <c r="Q133" s="42"/>
      <c r="R133" s="67"/>
      <c r="S133" s="67"/>
      <c r="T133" s="37"/>
      <c r="U133" s="37"/>
      <c r="V133" s="37"/>
      <c r="W133" s="37"/>
      <c r="X133" s="37"/>
      <c r="Y133" s="37"/>
      <c r="Z133" s="37"/>
    </row>
    <row r="134" ht="19.5" customHeight="1">
      <c r="A134" s="13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80"/>
      <c r="O134" s="80"/>
      <c r="P134" s="83"/>
      <c r="Q134" s="42"/>
      <c r="R134" s="67"/>
      <c r="S134" s="67"/>
      <c r="T134" s="37"/>
      <c r="U134" s="37"/>
      <c r="V134" s="37"/>
      <c r="W134" s="37"/>
      <c r="X134" s="37"/>
      <c r="Y134" s="37"/>
      <c r="Z134" s="37"/>
    </row>
    <row r="135" ht="19.5" customHeight="1">
      <c r="A135" s="13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80"/>
      <c r="O135" s="80"/>
      <c r="P135" s="83"/>
      <c r="Q135" s="42"/>
      <c r="R135" s="67"/>
      <c r="S135" s="67"/>
      <c r="T135" s="37"/>
      <c r="U135" s="37"/>
      <c r="V135" s="37"/>
      <c r="W135" s="37"/>
      <c r="X135" s="37"/>
      <c r="Y135" s="37"/>
      <c r="Z135" s="37"/>
    </row>
    <row r="136" ht="19.5" customHeight="1">
      <c r="A136" s="13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80"/>
      <c r="O136" s="80"/>
      <c r="P136" s="83"/>
      <c r="Q136" s="42"/>
      <c r="R136" s="67"/>
      <c r="S136" s="67"/>
      <c r="T136" s="37"/>
      <c r="U136" s="37"/>
      <c r="V136" s="37"/>
      <c r="W136" s="37"/>
      <c r="X136" s="37"/>
      <c r="Y136" s="37"/>
      <c r="Z136" s="37"/>
    </row>
    <row r="137" ht="19.5" customHeight="1">
      <c r="A137" s="13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80"/>
      <c r="O137" s="80"/>
      <c r="P137" s="83"/>
      <c r="Q137" s="42"/>
      <c r="R137" s="67"/>
      <c r="S137" s="67"/>
      <c r="T137" s="37"/>
      <c r="U137" s="37"/>
      <c r="V137" s="37"/>
      <c r="W137" s="37"/>
      <c r="X137" s="37"/>
      <c r="Y137" s="37"/>
      <c r="Z137" s="37"/>
    </row>
    <row r="138" ht="19.5" customHeight="1">
      <c r="A138" s="13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80"/>
      <c r="O138" s="80"/>
      <c r="P138" s="83"/>
      <c r="Q138" s="42"/>
      <c r="R138" s="67"/>
      <c r="S138" s="67"/>
      <c r="T138" s="37"/>
      <c r="U138" s="37"/>
      <c r="V138" s="37"/>
      <c r="W138" s="37"/>
      <c r="X138" s="37"/>
      <c r="Y138" s="37"/>
      <c r="Z138" s="37"/>
    </row>
    <row r="139" ht="19.5" customHeight="1">
      <c r="A139" s="13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80"/>
      <c r="O139" s="80"/>
      <c r="P139" s="83"/>
      <c r="Q139" s="42"/>
      <c r="R139" s="67"/>
      <c r="S139" s="67"/>
      <c r="T139" s="37"/>
      <c r="U139" s="37"/>
      <c r="V139" s="37"/>
      <c r="W139" s="37"/>
      <c r="X139" s="37"/>
      <c r="Y139" s="37"/>
      <c r="Z139" s="37"/>
    </row>
    <row r="140" ht="19.5" customHeight="1">
      <c r="A140" s="13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80"/>
      <c r="O140" s="80"/>
      <c r="P140" s="83"/>
      <c r="Q140" s="42"/>
      <c r="R140" s="67"/>
      <c r="S140" s="67"/>
      <c r="T140" s="37"/>
      <c r="U140" s="37"/>
      <c r="V140" s="37"/>
      <c r="W140" s="37"/>
      <c r="X140" s="37"/>
      <c r="Y140" s="37"/>
      <c r="Z140" s="37"/>
    </row>
    <row r="141" ht="19.5" customHeight="1">
      <c r="A141" s="13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80"/>
      <c r="O141" s="80"/>
      <c r="P141" s="83"/>
      <c r="Q141" s="42"/>
      <c r="R141" s="67"/>
      <c r="S141" s="67"/>
      <c r="T141" s="37"/>
      <c r="U141" s="37"/>
      <c r="V141" s="37"/>
      <c r="W141" s="37"/>
      <c r="X141" s="37"/>
      <c r="Y141" s="37"/>
      <c r="Z141" s="37"/>
    </row>
    <row r="142" ht="19.5" customHeight="1">
      <c r="A142" s="13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80"/>
      <c r="O142" s="80"/>
      <c r="P142" s="83"/>
      <c r="Q142" s="42"/>
      <c r="R142" s="67"/>
      <c r="S142" s="67"/>
      <c r="T142" s="37"/>
      <c r="U142" s="37"/>
      <c r="V142" s="37"/>
      <c r="W142" s="37"/>
      <c r="X142" s="37"/>
      <c r="Y142" s="37"/>
      <c r="Z142" s="37"/>
    </row>
    <row r="143" ht="19.5" customHeight="1">
      <c r="A143" s="13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80"/>
      <c r="O143" s="80"/>
      <c r="P143" s="83"/>
      <c r="Q143" s="42"/>
      <c r="R143" s="67"/>
      <c r="S143" s="67"/>
      <c r="T143" s="37"/>
      <c r="U143" s="37"/>
      <c r="V143" s="37"/>
      <c r="W143" s="37"/>
      <c r="X143" s="37"/>
      <c r="Y143" s="37"/>
      <c r="Z143" s="37"/>
    </row>
    <row r="144" ht="19.5" customHeight="1">
      <c r="A144" s="13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80"/>
      <c r="O144" s="80"/>
      <c r="P144" s="83"/>
      <c r="Q144" s="42"/>
      <c r="R144" s="67"/>
      <c r="S144" s="67"/>
      <c r="T144" s="37"/>
      <c r="U144" s="37"/>
      <c r="V144" s="37"/>
      <c r="W144" s="37"/>
      <c r="X144" s="37"/>
      <c r="Y144" s="37"/>
      <c r="Z144" s="37"/>
    </row>
    <row r="145" ht="19.5" customHeight="1">
      <c r="A145" s="13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80"/>
      <c r="O145" s="80"/>
      <c r="P145" s="83"/>
      <c r="Q145" s="42"/>
      <c r="R145" s="67"/>
      <c r="S145" s="67"/>
      <c r="T145" s="37"/>
      <c r="U145" s="37"/>
      <c r="V145" s="37"/>
      <c r="W145" s="37"/>
      <c r="X145" s="37"/>
      <c r="Y145" s="37"/>
      <c r="Z145" s="37"/>
    </row>
    <row r="146" ht="19.5" customHeight="1">
      <c r="A146" s="13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80"/>
      <c r="O146" s="80"/>
      <c r="P146" s="83"/>
      <c r="Q146" s="42"/>
      <c r="R146" s="67"/>
      <c r="S146" s="67"/>
      <c r="T146" s="37"/>
      <c r="U146" s="37"/>
      <c r="V146" s="37"/>
      <c r="W146" s="37"/>
      <c r="X146" s="37"/>
      <c r="Y146" s="37"/>
      <c r="Z146" s="37"/>
    </row>
    <row r="147" ht="19.5" customHeight="1">
      <c r="A147" s="13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80"/>
      <c r="O147" s="80"/>
      <c r="P147" s="83"/>
      <c r="Q147" s="42"/>
      <c r="R147" s="67"/>
      <c r="S147" s="67"/>
      <c r="T147" s="37"/>
      <c r="U147" s="37"/>
      <c r="V147" s="37"/>
      <c r="W147" s="37"/>
      <c r="X147" s="37"/>
      <c r="Y147" s="37"/>
      <c r="Z147" s="37"/>
    </row>
    <row r="148" ht="19.5" customHeight="1">
      <c r="A148" s="13"/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80"/>
      <c r="O148" s="80"/>
      <c r="P148" s="83"/>
      <c r="Q148" s="42"/>
      <c r="R148" s="67"/>
      <c r="S148" s="67"/>
      <c r="T148" s="37"/>
      <c r="U148" s="37"/>
      <c r="V148" s="37"/>
      <c r="W148" s="37"/>
      <c r="X148" s="37"/>
      <c r="Y148" s="37"/>
      <c r="Z148" s="37"/>
    </row>
    <row r="149" ht="19.5" customHeight="1">
      <c r="A149" s="13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80"/>
      <c r="O149" s="80"/>
      <c r="P149" s="83"/>
      <c r="Q149" s="42"/>
      <c r="R149" s="67"/>
      <c r="S149" s="67"/>
      <c r="T149" s="37"/>
      <c r="U149" s="37"/>
      <c r="V149" s="37"/>
      <c r="W149" s="37"/>
      <c r="X149" s="37"/>
      <c r="Y149" s="37"/>
      <c r="Z149" s="37"/>
    </row>
    <row r="150" ht="19.5" customHeight="1">
      <c r="A150" s="13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80"/>
      <c r="O150" s="80"/>
      <c r="P150" s="83"/>
      <c r="Q150" s="42"/>
      <c r="R150" s="67"/>
      <c r="S150" s="67"/>
      <c r="T150" s="37"/>
      <c r="U150" s="37"/>
      <c r="V150" s="37"/>
      <c r="W150" s="37"/>
      <c r="X150" s="37"/>
      <c r="Y150" s="37"/>
      <c r="Z150" s="37"/>
    </row>
    <row r="151" ht="19.5" customHeight="1">
      <c r="A151" s="13"/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80"/>
      <c r="O151" s="80"/>
      <c r="P151" s="83"/>
      <c r="Q151" s="42"/>
      <c r="R151" s="67"/>
      <c r="S151" s="67"/>
      <c r="T151" s="37"/>
      <c r="U151" s="37"/>
      <c r="V151" s="37"/>
      <c r="W151" s="37"/>
      <c r="X151" s="37"/>
      <c r="Y151" s="37"/>
      <c r="Z151" s="37"/>
    </row>
    <row r="152" ht="19.5" customHeight="1">
      <c r="A152" s="13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80"/>
      <c r="O152" s="80"/>
      <c r="P152" s="83"/>
      <c r="Q152" s="42"/>
      <c r="R152" s="67"/>
      <c r="S152" s="67"/>
      <c r="T152" s="37"/>
      <c r="U152" s="37"/>
      <c r="V152" s="37"/>
      <c r="W152" s="37"/>
      <c r="X152" s="37"/>
      <c r="Y152" s="37"/>
      <c r="Z152" s="37"/>
    </row>
    <row r="153" ht="19.5" customHeight="1">
      <c r="A153" s="13"/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80"/>
      <c r="O153" s="80"/>
      <c r="P153" s="83"/>
      <c r="Q153" s="42"/>
      <c r="R153" s="67"/>
      <c r="S153" s="67"/>
      <c r="T153" s="37"/>
      <c r="U153" s="37"/>
      <c r="V153" s="37"/>
      <c r="W153" s="37"/>
      <c r="X153" s="37"/>
      <c r="Y153" s="37"/>
      <c r="Z153" s="37"/>
    </row>
    <row r="154" ht="19.5" customHeight="1">
      <c r="A154" s="13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80"/>
      <c r="O154" s="80"/>
      <c r="P154" s="83"/>
      <c r="Q154" s="42"/>
      <c r="R154" s="67"/>
      <c r="S154" s="67"/>
      <c r="T154" s="37"/>
      <c r="U154" s="37"/>
      <c r="V154" s="37"/>
      <c r="W154" s="37"/>
      <c r="X154" s="37"/>
      <c r="Y154" s="37"/>
      <c r="Z154" s="37"/>
    </row>
    <row r="155" ht="19.5" customHeight="1">
      <c r="A155" s="13"/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80"/>
      <c r="O155" s="80"/>
      <c r="P155" s="83"/>
      <c r="Q155" s="42"/>
      <c r="R155" s="67"/>
      <c r="S155" s="67"/>
      <c r="T155" s="37"/>
      <c r="U155" s="37"/>
      <c r="V155" s="37"/>
      <c r="W155" s="37"/>
      <c r="X155" s="37"/>
      <c r="Y155" s="37"/>
      <c r="Z155" s="37"/>
    </row>
    <row r="156" ht="19.5" customHeight="1">
      <c r="A156" s="13"/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80"/>
      <c r="O156" s="80"/>
      <c r="P156" s="83"/>
      <c r="Q156" s="42"/>
      <c r="R156" s="67"/>
      <c r="S156" s="67"/>
      <c r="T156" s="37"/>
      <c r="U156" s="37"/>
      <c r="V156" s="37"/>
      <c r="W156" s="37"/>
      <c r="X156" s="37"/>
      <c r="Y156" s="37"/>
      <c r="Z156" s="37"/>
    </row>
    <row r="157" ht="19.5" customHeight="1">
      <c r="A157" s="13"/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80"/>
      <c r="O157" s="80"/>
      <c r="P157" s="83"/>
      <c r="Q157" s="42"/>
      <c r="R157" s="67"/>
      <c r="S157" s="67"/>
      <c r="T157" s="37"/>
      <c r="U157" s="37"/>
      <c r="V157" s="37"/>
      <c r="W157" s="37"/>
      <c r="X157" s="37"/>
      <c r="Y157" s="37"/>
      <c r="Z157" s="37"/>
    </row>
    <row r="158" ht="19.5" customHeight="1">
      <c r="A158" s="13"/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80"/>
      <c r="O158" s="80"/>
      <c r="P158" s="83"/>
      <c r="Q158" s="42"/>
      <c r="R158" s="67"/>
      <c r="S158" s="67"/>
      <c r="T158" s="37"/>
      <c r="U158" s="37"/>
      <c r="V158" s="37"/>
      <c r="W158" s="37"/>
      <c r="X158" s="37"/>
      <c r="Y158" s="37"/>
      <c r="Z158" s="37"/>
    </row>
    <row r="159" ht="19.5" customHeight="1">
      <c r="A159" s="13"/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80"/>
      <c r="O159" s="80"/>
      <c r="P159" s="83"/>
      <c r="Q159" s="42"/>
      <c r="R159" s="67"/>
      <c r="S159" s="67"/>
      <c r="T159" s="37"/>
      <c r="U159" s="37"/>
      <c r="V159" s="37"/>
      <c r="W159" s="37"/>
      <c r="X159" s="37"/>
      <c r="Y159" s="37"/>
      <c r="Z159" s="37"/>
    </row>
    <row r="160" ht="19.5" customHeight="1">
      <c r="A160" s="13"/>
      <c r="B160" s="41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80"/>
      <c r="O160" s="80"/>
      <c r="P160" s="83"/>
      <c r="Q160" s="42"/>
      <c r="R160" s="67"/>
      <c r="S160" s="67"/>
      <c r="T160" s="37"/>
      <c r="U160" s="37"/>
      <c r="V160" s="37"/>
      <c r="W160" s="37"/>
      <c r="X160" s="37"/>
      <c r="Y160" s="37"/>
      <c r="Z160" s="37"/>
    </row>
    <row r="161" ht="19.5" customHeight="1">
      <c r="A161" s="13"/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80"/>
      <c r="O161" s="80"/>
      <c r="P161" s="83"/>
      <c r="Q161" s="42"/>
      <c r="R161" s="67"/>
      <c r="S161" s="67"/>
      <c r="T161" s="37"/>
      <c r="U161" s="37"/>
      <c r="V161" s="37"/>
      <c r="W161" s="37"/>
      <c r="X161" s="37"/>
      <c r="Y161" s="37"/>
      <c r="Z161" s="37"/>
    </row>
    <row r="162" ht="19.5" customHeight="1">
      <c r="A162" s="13"/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80"/>
      <c r="O162" s="80"/>
      <c r="P162" s="83"/>
      <c r="Q162" s="42"/>
      <c r="R162" s="67"/>
      <c r="S162" s="67"/>
      <c r="T162" s="37"/>
      <c r="U162" s="37"/>
      <c r="V162" s="37"/>
      <c r="W162" s="37"/>
      <c r="X162" s="37"/>
      <c r="Y162" s="37"/>
      <c r="Z162" s="37"/>
    </row>
    <row r="163" ht="19.5" customHeight="1">
      <c r="A163" s="13"/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80"/>
      <c r="O163" s="80"/>
      <c r="P163" s="83"/>
      <c r="Q163" s="42"/>
      <c r="R163" s="67"/>
      <c r="S163" s="67"/>
      <c r="T163" s="37"/>
      <c r="U163" s="37"/>
      <c r="V163" s="37"/>
      <c r="W163" s="37"/>
      <c r="X163" s="37"/>
      <c r="Y163" s="37"/>
      <c r="Z163" s="37"/>
    </row>
    <row r="164" ht="19.5" customHeight="1">
      <c r="A164" s="13"/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80"/>
      <c r="O164" s="80"/>
      <c r="P164" s="83"/>
      <c r="Q164" s="42"/>
      <c r="R164" s="67"/>
      <c r="S164" s="67"/>
      <c r="T164" s="37"/>
      <c r="U164" s="37"/>
      <c r="V164" s="37"/>
      <c r="W164" s="37"/>
      <c r="X164" s="37"/>
      <c r="Y164" s="37"/>
      <c r="Z164" s="37"/>
    </row>
    <row r="165" ht="19.5" customHeight="1">
      <c r="A165" s="13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80"/>
      <c r="O165" s="80"/>
      <c r="P165" s="83"/>
      <c r="Q165" s="42"/>
      <c r="R165" s="67"/>
      <c r="S165" s="67"/>
      <c r="T165" s="37"/>
      <c r="U165" s="37"/>
      <c r="V165" s="37"/>
      <c r="W165" s="37"/>
      <c r="X165" s="37"/>
      <c r="Y165" s="37"/>
      <c r="Z165" s="37"/>
    </row>
    <row r="166" ht="19.5" customHeight="1">
      <c r="A166" s="13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80"/>
      <c r="O166" s="80"/>
      <c r="P166" s="83"/>
      <c r="Q166" s="42"/>
      <c r="R166" s="67"/>
      <c r="S166" s="67"/>
      <c r="T166" s="37"/>
      <c r="U166" s="37"/>
      <c r="V166" s="37"/>
      <c r="W166" s="37"/>
      <c r="X166" s="37"/>
      <c r="Y166" s="37"/>
      <c r="Z166" s="37"/>
    </row>
    <row r="167" ht="19.5" customHeight="1">
      <c r="A167" s="13"/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80"/>
      <c r="O167" s="80"/>
      <c r="P167" s="83"/>
      <c r="Q167" s="42"/>
      <c r="R167" s="67"/>
      <c r="S167" s="67"/>
      <c r="T167" s="37"/>
      <c r="U167" s="37"/>
      <c r="V167" s="37"/>
      <c r="W167" s="37"/>
      <c r="X167" s="37"/>
      <c r="Y167" s="37"/>
      <c r="Z167" s="37"/>
    </row>
    <row r="168" ht="19.5" customHeight="1">
      <c r="A168" s="13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80"/>
      <c r="O168" s="80"/>
      <c r="P168" s="83"/>
      <c r="Q168" s="42"/>
      <c r="R168" s="67"/>
      <c r="S168" s="67"/>
      <c r="T168" s="37"/>
      <c r="U168" s="37"/>
      <c r="V168" s="37"/>
      <c r="W168" s="37"/>
      <c r="X168" s="37"/>
      <c r="Y168" s="37"/>
      <c r="Z168" s="37"/>
    </row>
    <row r="169" ht="19.5" customHeight="1">
      <c r="A169" s="13"/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80"/>
      <c r="O169" s="80"/>
      <c r="P169" s="83"/>
      <c r="Q169" s="42"/>
      <c r="R169" s="67"/>
      <c r="S169" s="67"/>
      <c r="T169" s="37"/>
      <c r="U169" s="37"/>
      <c r="V169" s="37"/>
      <c r="W169" s="37"/>
      <c r="X169" s="37"/>
      <c r="Y169" s="37"/>
      <c r="Z169" s="37"/>
    </row>
    <row r="170" ht="19.5" customHeight="1">
      <c r="A170" s="13"/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80"/>
      <c r="O170" s="80"/>
      <c r="P170" s="83"/>
      <c r="Q170" s="42"/>
      <c r="R170" s="67"/>
      <c r="S170" s="67"/>
      <c r="T170" s="37"/>
      <c r="U170" s="37"/>
      <c r="V170" s="37"/>
      <c r="W170" s="37"/>
      <c r="X170" s="37"/>
      <c r="Y170" s="37"/>
      <c r="Z170" s="37"/>
    </row>
    <row r="171" ht="19.5" customHeight="1">
      <c r="A171" s="13"/>
      <c r="B171" s="41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80"/>
      <c r="O171" s="80"/>
      <c r="P171" s="83"/>
      <c r="Q171" s="42"/>
      <c r="R171" s="67"/>
      <c r="S171" s="67"/>
      <c r="T171" s="37"/>
      <c r="U171" s="37"/>
      <c r="V171" s="37"/>
      <c r="W171" s="37"/>
      <c r="X171" s="37"/>
      <c r="Y171" s="37"/>
      <c r="Z171" s="37"/>
    </row>
    <row r="172" ht="19.5" customHeight="1">
      <c r="A172" s="13"/>
      <c r="B172" s="41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80"/>
      <c r="O172" s="80"/>
      <c r="P172" s="83"/>
      <c r="Q172" s="42"/>
      <c r="R172" s="67"/>
      <c r="S172" s="67"/>
      <c r="T172" s="37"/>
      <c r="U172" s="37"/>
      <c r="V172" s="37"/>
      <c r="W172" s="37"/>
      <c r="X172" s="37"/>
      <c r="Y172" s="37"/>
      <c r="Z172" s="37"/>
    </row>
    <row r="173" ht="19.5" customHeight="1">
      <c r="A173" s="13"/>
      <c r="B173" s="41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80"/>
      <c r="O173" s="80"/>
      <c r="P173" s="83"/>
      <c r="Q173" s="42"/>
      <c r="R173" s="67"/>
      <c r="S173" s="67"/>
      <c r="T173" s="37"/>
      <c r="U173" s="37"/>
      <c r="V173" s="37"/>
      <c r="W173" s="37"/>
      <c r="X173" s="37"/>
      <c r="Y173" s="37"/>
      <c r="Z173" s="37"/>
    </row>
    <row r="174" ht="19.5" customHeight="1">
      <c r="A174" s="13"/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80"/>
      <c r="O174" s="80"/>
      <c r="P174" s="83"/>
      <c r="Q174" s="42"/>
      <c r="R174" s="67"/>
      <c r="S174" s="67"/>
      <c r="T174" s="37"/>
      <c r="U174" s="37"/>
      <c r="V174" s="37"/>
      <c r="W174" s="37"/>
      <c r="X174" s="37"/>
      <c r="Y174" s="37"/>
      <c r="Z174" s="37"/>
    </row>
    <row r="175" ht="19.5" customHeight="1">
      <c r="A175" s="13"/>
      <c r="B175" s="41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80"/>
      <c r="O175" s="80"/>
      <c r="P175" s="83"/>
      <c r="Q175" s="42"/>
      <c r="R175" s="67"/>
      <c r="S175" s="67"/>
      <c r="T175" s="37"/>
      <c r="U175" s="37"/>
      <c r="V175" s="37"/>
      <c r="W175" s="37"/>
      <c r="X175" s="37"/>
      <c r="Y175" s="37"/>
      <c r="Z175" s="37"/>
    </row>
    <row r="176" ht="19.5" customHeight="1">
      <c r="A176" s="13"/>
      <c r="B176" s="41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80"/>
      <c r="O176" s="80"/>
      <c r="P176" s="83"/>
      <c r="Q176" s="42"/>
      <c r="R176" s="67"/>
      <c r="S176" s="67"/>
      <c r="T176" s="37"/>
      <c r="U176" s="37"/>
      <c r="V176" s="37"/>
      <c r="W176" s="37"/>
      <c r="X176" s="37"/>
      <c r="Y176" s="37"/>
      <c r="Z176" s="37"/>
    </row>
    <row r="177" ht="19.5" customHeight="1">
      <c r="A177" s="13"/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80"/>
      <c r="O177" s="80"/>
      <c r="P177" s="83"/>
      <c r="Q177" s="42"/>
      <c r="R177" s="67"/>
      <c r="S177" s="67"/>
      <c r="T177" s="37"/>
      <c r="U177" s="37"/>
      <c r="V177" s="37"/>
      <c r="W177" s="37"/>
      <c r="X177" s="37"/>
      <c r="Y177" s="37"/>
      <c r="Z177" s="37"/>
    </row>
    <row r="178" ht="19.5" customHeight="1">
      <c r="A178" s="13"/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80"/>
      <c r="O178" s="80"/>
      <c r="P178" s="83"/>
      <c r="Q178" s="42"/>
      <c r="R178" s="67"/>
      <c r="S178" s="67"/>
      <c r="T178" s="37"/>
      <c r="U178" s="37"/>
      <c r="V178" s="37"/>
      <c r="W178" s="37"/>
      <c r="X178" s="37"/>
      <c r="Y178" s="37"/>
      <c r="Z178" s="37"/>
    </row>
    <row r="179" ht="19.5" customHeight="1">
      <c r="A179" s="13"/>
      <c r="B179" s="41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80"/>
      <c r="O179" s="80"/>
      <c r="P179" s="83"/>
      <c r="Q179" s="42"/>
      <c r="R179" s="67"/>
      <c r="S179" s="67"/>
      <c r="T179" s="37"/>
      <c r="U179" s="37"/>
      <c r="V179" s="37"/>
      <c r="W179" s="37"/>
      <c r="X179" s="37"/>
      <c r="Y179" s="37"/>
      <c r="Z179" s="37"/>
    </row>
    <row r="180" ht="19.5" customHeight="1">
      <c r="A180" s="13"/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80"/>
      <c r="O180" s="80"/>
      <c r="P180" s="83"/>
      <c r="Q180" s="42"/>
      <c r="R180" s="67"/>
      <c r="S180" s="67"/>
      <c r="T180" s="37"/>
      <c r="U180" s="37"/>
      <c r="V180" s="37"/>
      <c r="W180" s="37"/>
      <c r="X180" s="37"/>
      <c r="Y180" s="37"/>
      <c r="Z180" s="37"/>
    </row>
    <row r="181" ht="19.5" customHeight="1">
      <c r="A181" s="13"/>
      <c r="B181" s="41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80"/>
      <c r="O181" s="80"/>
      <c r="P181" s="83"/>
      <c r="Q181" s="42"/>
      <c r="R181" s="67"/>
      <c r="S181" s="67"/>
      <c r="T181" s="37"/>
      <c r="U181" s="37"/>
      <c r="V181" s="37"/>
      <c r="W181" s="37"/>
      <c r="X181" s="37"/>
      <c r="Y181" s="37"/>
      <c r="Z181" s="37"/>
    </row>
    <row r="182" ht="19.5" customHeight="1">
      <c r="A182" s="13"/>
      <c r="B182" s="41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80"/>
      <c r="O182" s="80"/>
      <c r="P182" s="83"/>
      <c r="Q182" s="42"/>
      <c r="R182" s="67"/>
      <c r="S182" s="67"/>
      <c r="T182" s="37"/>
      <c r="U182" s="37"/>
      <c r="V182" s="37"/>
      <c r="W182" s="37"/>
      <c r="X182" s="37"/>
      <c r="Y182" s="37"/>
      <c r="Z182" s="37"/>
    </row>
    <row r="183" ht="19.5" customHeight="1">
      <c r="A183" s="13"/>
      <c r="B183" s="41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80"/>
      <c r="O183" s="80"/>
      <c r="P183" s="83"/>
      <c r="Q183" s="42"/>
      <c r="R183" s="67"/>
      <c r="S183" s="67"/>
      <c r="T183" s="37"/>
      <c r="U183" s="37"/>
      <c r="V183" s="37"/>
      <c r="W183" s="37"/>
      <c r="X183" s="37"/>
      <c r="Y183" s="37"/>
      <c r="Z183" s="37"/>
    </row>
    <row r="184" ht="19.5" customHeight="1">
      <c r="A184" s="13"/>
      <c r="B184" s="41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80"/>
      <c r="O184" s="80"/>
      <c r="P184" s="83"/>
      <c r="Q184" s="42"/>
      <c r="R184" s="67"/>
      <c r="S184" s="67"/>
      <c r="T184" s="37"/>
      <c r="U184" s="37"/>
      <c r="V184" s="37"/>
      <c r="W184" s="37"/>
      <c r="X184" s="37"/>
      <c r="Y184" s="37"/>
      <c r="Z184" s="37"/>
    </row>
    <row r="185" ht="19.5" customHeight="1">
      <c r="A185" s="13"/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80"/>
      <c r="O185" s="80"/>
      <c r="P185" s="83"/>
      <c r="Q185" s="42"/>
      <c r="R185" s="67"/>
      <c r="S185" s="67"/>
      <c r="T185" s="37"/>
      <c r="U185" s="37"/>
      <c r="V185" s="37"/>
      <c r="W185" s="37"/>
      <c r="X185" s="37"/>
      <c r="Y185" s="37"/>
      <c r="Z185" s="37"/>
    </row>
    <row r="186" ht="19.5" customHeight="1">
      <c r="A186" s="13"/>
      <c r="B186" s="41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80"/>
      <c r="O186" s="80"/>
      <c r="P186" s="83"/>
      <c r="Q186" s="42"/>
      <c r="R186" s="67"/>
      <c r="S186" s="67"/>
      <c r="T186" s="37"/>
      <c r="U186" s="37"/>
      <c r="V186" s="37"/>
      <c r="W186" s="37"/>
      <c r="X186" s="37"/>
      <c r="Y186" s="37"/>
      <c r="Z186" s="37"/>
    </row>
    <row r="187" ht="19.5" customHeight="1">
      <c r="A187" s="13"/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80"/>
      <c r="O187" s="80"/>
      <c r="P187" s="83"/>
      <c r="Q187" s="42"/>
      <c r="R187" s="67"/>
      <c r="S187" s="67"/>
      <c r="T187" s="37"/>
      <c r="U187" s="37"/>
      <c r="V187" s="37"/>
      <c r="W187" s="37"/>
      <c r="X187" s="37"/>
      <c r="Y187" s="37"/>
      <c r="Z187" s="37"/>
    </row>
    <row r="188" ht="19.5" customHeight="1">
      <c r="A188" s="13"/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80"/>
      <c r="O188" s="80"/>
      <c r="P188" s="83"/>
      <c r="Q188" s="42"/>
      <c r="R188" s="67"/>
      <c r="S188" s="67"/>
      <c r="T188" s="37"/>
      <c r="U188" s="37"/>
      <c r="V188" s="37"/>
      <c r="W188" s="37"/>
      <c r="X188" s="37"/>
      <c r="Y188" s="37"/>
      <c r="Z188" s="37"/>
    </row>
    <row r="189" ht="19.5" customHeight="1">
      <c r="A189" s="13"/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80"/>
      <c r="O189" s="80"/>
      <c r="P189" s="83"/>
      <c r="Q189" s="42"/>
      <c r="R189" s="67"/>
      <c r="S189" s="67"/>
      <c r="T189" s="37"/>
      <c r="U189" s="37"/>
      <c r="V189" s="37"/>
      <c r="W189" s="37"/>
      <c r="X189" s="37"/>
      <c r="Y189" s="37"/>
      <c r="Z189" s="37"/>
    </row>
    <row r="190" ht="19.5" customHeight="1">
      <c r="A190" s="13"/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80"/>
      <c r="O190" s="80"/>
      <c r="P190" s="83"/>
      <c r="Q190" s="42"/>
      <c r="R190" s="67"/>
      <c r="S190" s="67"/>
      <c r="T190" s="37"/>
      <c r="U190" s="37"/>
      <c r="V190" s="37"/>
      <c r="W190" s="37"/>
      <c r="X190" s="37"/>
      <c r="Y190" s="37"/>
      <c r="Z190" s="37"/>
    </row>
    <row r="191" ht="19.5" customHeight="1">
      <c r="A191" s="13"/>
      <c r="B191" s="41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80"/>
      <c r="O191" s="80"/>
      <c r="P191" s="83"/>
      <c r="Q191" s="42"/>
      <c r="R191" s="67"/>
      <c r="S191" s="67"/>
      <c r="T191" s="37"/>
      <c r="U191" s="37"/>
      <c r="V191" s="37"/>
      <c r="W191" s="37"/>
      <c r="X191" s="37"/>
      <c r="Y191" s="37"/>
      <c r="Z191" s="37"/>
    </row>
    <row r="192" ht="19.5" customHeight="1">
      <c r="A192" s="13"/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80"/>
      <c r="O192" s="80"/>
      <c r="P192" s="83"/>
      <c r="Q192" s="42"/>
      <c r="R192" s="67"/>
      <c r="S192" s="67"/>
      <c r="T192" s="37"/>
      <c r="U192" s="37"/>
      <c r="V192" s="37"/>
      <c r="W192" s="37"/>
      <c r="X192" s="37"/>
      <c r="Y192" s="37"/>
      <c r="Z192" s="37"/>
    </row>
    <row r="193" ht="19.5" customHeight="1">
      <c r="A193" s="13"/>
      <c r="B193" s="41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80"/>
      <c r="O193" s="80"/>
      <c r="P193" s="83"/>
      <c r="Q193" s="42"/>
      <c r="R193" s="67"/>
      <c r="S193" s="67"/>
      <c r="T193" s="37"/>
      <c r="U193" s="37"/>
      <c r="V193" s="37"/>
      <c r="W193" s="37"/>
      <c r="X193" s="37"/>
      <c r="Y193" s="37"/>
      <c r="Z193" s="37"/>
    </row>
    <row r="194" ht="19.5" customHeight="1">
      <c r="A194" s="13"/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80"/>
      <c r="O194" s="80"/>
      <c r="P194" s="83"/>
      <c r="Q194" s="42"/>
      <c r="R194" s="67"/>
      <c r="S194" s="67"/>
      <c r="T194" s="37"/>
      <c r="U194" s="37"/>
      <c r="V194" s="37"/>
      <c r="W194" s="37"/>
      <c r="X194" s="37"/>
      <c r="Y194" s="37"/>
      <c r="Z194" s="37"/>
    </row>
    <row r="195" ht="19.5" customHeight="1">
      <c r="A195" s="13"/>
      <c r="B195" s="41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80"/>
      <c r="O195" s="80"/>
      <c r="P195" s="83"/>
      <c r="Q195" s="42"/>
      <c r="R195" s="67"/>
      <c r="S195" s="67"/>
      <c r="T195" s="37"/>
      <c r="U195" s="37"/>
      <c r="V195" s="37"/>
      <c r="W195" s="37"/>
      <c r="X195" s="37"/>
      <c r="Y195" s="37"/>
      <c r="Z195" s="37"/>
    </row>
    <row r="196" ht="19.5" customHeight="1">
      <c r="A196" s="13"/>
      <c r="B196" s="41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80"/>
      <c r="O196" s="80"/>
      <c r="P196" s="83"/>
      <c r="Q196" s="42"/>
      <c r="R196" s="67"/>
      <c r="S196" s="67"/>
      <c r="T196" s="37"/>
      <c r="U196" s="37"/>
      <c r="V196" s="37"/>
      <c r="W196" s="37"/>
      <c r="X196" s="37"/>
      <c r="Y196" s="37"/>
      <c r="Z196" s="37"/>
    </row>
    <row r="197" ht="19.5" customHeight="1">
      <c r="A197" s="13"/>
      <c r="B197" s="41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80"/>
      <c r="O197" s="80"/>
      <c r="P197" s="83"/>
      <c r="Q197" s="42"/>
      <c r="R197" s="67"/>
      <c r="S197" s="67"/>
      <c r="T197" s="37"/>
      <c r="U197" s="37"/>
      <c r="V197" s="37"/>
      <c r="W197" s="37"/>
      <c r="X197" s="37"/>
      <c r="Y197" s="37"/>
      <c r="Z197" s="37"/>
    </row>
    <row r="198" ht="19.5" customHeight="1">
      <c r="A198" s="13"/>
      <c r="B198" s="41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80"/>
      <c r="O198" s="80"/>
      <c r="P198" s="83"/>
      <c r="Q198" s="42"/>
      <c r="R198" s="67"/>
      <c r="S198" s="67"/>
      <c r="T198" s="37"/>
      <c r="U198" s="37"/>
      <c r="V198" s="37"/>
      <c r="W198" s="37"/>
      <c r="X198" s="37"/>
      <c r="Y198" s="37"/>
      <c r="Z198" s="37"/>
    </row>
    <row r="199" ht="19.5" customHeight="1">
      <c r="A199" s="13"/>
      <c r="B199" s="41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80"/>
      <c r="O199" s="80"/>
      <c r="P199" s="83"/>
      <c r="Q199" s="42"/>
      <c r="R199" s="67"/>
      <c r="S199" s="67"/>
      <c r="T199" s="37"/>
      <c r="U199" s="37"/>
      <c r="V199" s="37"/>
      <c r="W199" s="37"/>
      <c r="X199" s="37"/>
      <c r="Y199" s="37"/>
      <c r="Z199" s="37"/>
    </row>
    <row r="200" ht="19.5" customHeight="1">
      <c r="A200" s="13"/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80"/>
      <c r="O200" s="80"/>
      <c r="P200" s="83"/>
      <c r="Q200" s="42"/>
      <c r="R200" s="67"/>
      <c r="S200" s="67"/>
      <c r="T200" s="37"/>
      <c r="U200" s="37"/>
      <c r="V200" s="37"/>
      <c r="W200" s="37"/>
      <c r="X200" s="37"/>
      <c r="Y200" s="37"/>
      <c r="Z200" s="37"/>
    </row>
    <row r="201" ht="19.5" customHeight="1">
      <c r="A201" s="13"/>
      <c r="B201" s="41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80"/>
      <c r="O201" s="80"/>
      <c r="P201" s="83"/>
      <c r="Q201" s="42"/>
      <c r="R201" s="67"/>
      <c r="S201" s="67"/>
      <c r="T201" s="37"/>
      <c r="U201" s="37"/>
      <c r="V201" s="37"/>
      <c r="W201" s="37"/>
      <c r="X201" s="37"/>
      <c r="Y201" s="37"/>
      <c r="Z201" s="37"/>
    </row>
    <row r="202" ht="19.5" customHeight="1">
      <c r="A202" s="13"/>
      <c r="B202" s="41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80"/>
      <c r="O202" s="80"/>
      <c r="P202" s="83"/>
      <c r="Q202" s="42"/>
      <c r="R202" s="67"/>
      <c r="S202" s="67"/>
      <c r="T202" s="37"/>
      <c r="U202" s="37"/>
      <c r="V202" s="37"/>
      <c r="W202" s="37"/>
      <c r="X202" s="37"/>
      <c r="Y202" s="37"/>
      <c r="Z202" s="37"/>
    </row>
    <row r="203" ht="19.5" customHeight="1">
      <c r="A203" s="13"/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80"/>
      <c r="O203" s="80"/>
      <c r="P203" s="83"/>
      <c r="Q203" s="42"/>
      <c r="R203" s="67"/>
      <c r="S203" s="67"/>
      <c r="T203" s="37"/>
      <c r="U203" s="37"/>
      <c r="V203" s="37"/>
      <c r="W203" s="37"/>
      <c r="X203" s="37"/>
      <c r="Y203" s="37"/>
      <c r="Z203" s="37"/>
    </row>
    <row r="204" ht="19.5" customHeight="1">
      <c r="A204" s="13"/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80"/>
      <c r="O204" s="80"/>
      <c r="P204" s="83"/>
      <c r="Q204" s="42"/>
      <c r="R204" s="67"/>
      <c r="S204" s="67"/>
      <c r="T204" s="37"/>
      <c r="U204" s="37"/>
      <c r="V204" s="37"/>
      <c r="W204" s="37"/>
      <c r="X204" s="37"/>
      <c r="Y204" s="37"/>
      <c r="Z204" s="37"/>
    </row>
    <row r="205" ht="19.5" customHeight="1">
      <c r="A205" s="13"/>
      <c r="B205" s="41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80"/>
      <c r="O205" s="80"/>
      <c r="P205" s="83"/>
      <c r="Q205" s="42"/>
      <c r="R205" s="67"/>
      <c r="S205" s="67"/>
      <c r="T205" s="37"/>
      <c r="U205" s="37"/>
      <c r="V205" s="37"/>
      <c r="W205" s="37"/>
      <c r="X205" s="37"/>
      <c r="Y205" s="37"/>
      <c r="Z205" s="37"/>
    </row>
    <row r="206" ht="19.5" customHeight="1">
      <c r="A206" s="13"/>
      <c r="B206" s="41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80"/>
      <c r="O206" s="80"/>
      <c r="P206" s="83"/>
      <c r="Q206" s="42"/>
      <c r="R206" s="67"/>
      <c r="S206" s="67"/>
      <c r="T206" s="37"/>
      <c r="U206" s="37"/>
      <c r="V206" s="37"/>
      <c r="W206" s="37"/>
      <c r="X206" s="37"/>
      <c r="Y206" s="37"/>
      <c r="Z206" s="37"/>
    </row>
    <row r="207" ht="19.5" customHeight="1">
      <c r="A207" s="13"/>
      <c r="B207" s="41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80"/>
      <c r="O207" s="80"/>
      <c r="P207" s="83"/>
      <c r="Q207" s="42"/>
      <c r="R207" s="67"/>
      <c r="S207" s="67"/>
      <c r="T207" s="37"/>
      <c r="U207" s="37"/>
      <c r="V207" s="37"/>
      <c r="W207" s="37"/>
      <c r="X207" s="37"/>
      <c r="Y207" s="37"/>
      <c r="Z207" s="37"/>
    </row>
    <row r="208" ht="19.5" customHeight="1">
      <c r="A208" s="13"/>
      <c r="B208" s="41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80"/>
      <c r="O208" s="80"/>
      <c r="P208" s="83"/>
      <c r="Q208" s="42"/>
      <c r="R208" s="67"/>
      <c r="S208" s="67"/>
      <c r="T208" s="37"/>
      <c r="U208" s="37"/>
      <c r="V208" s="37"/>
      <c r="W208" s="37"/>
      <c r="X208" s="37"/>
      <c r="Y208" s="37"/>
      <c r="Z208" s="37"/>
    </row>
    <row r="209" ht="19.5" customHeight="1">
      <c r="A209" s="13"/>
      <c r="B209" s="41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80"/>
      <c r="O209" s="80"/>
      <c r="P209" s="83"/>
      <c r="Q209" s="42"/>
      <c r="R209" s="67"/>
      <c r="S209" s="67"/>
      <c r="T209" s="37"/>
      <c r="U209" s="37"/>
      <c r="V209" s="37"/>
      <c r="W209" s="37"/>
      <c r="X209" s="37"/>
      <c r="Y209" s="37"/>
      <c r="Z209" s="37"/>
    </row>
    <row r="210" ht="19.5" customHeight="1">
      <c r="A210" s="13"/>
      <c r="B210" s="41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80"/>
      <c r="O210" s="80"/>
      <c r="P210" s="83"/>
      <c r="Q210" s="42"/>
      <c r="R210" s="67"/>
      <c r="S210" s="67"/>
      <c r="T210" s="37"/>
      <c r="U210" s="37"/>
      <c r="V210" s="37"/>
      <c r="W210" s="37"/>
      <c r="X210" s="37"/>
      <c r="Y210" s="37"/>
      <c r="Z210" s="37"/>
    </row>
    <row r="211" ht="19.5" customHeight="1">
      <c r="A211" s="13"/>
      <c r="B211" s="41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80"/>
      <c r="O211" s="80"/>
      <c r="P211" s="83"/>
      <c r="Q211" s="42"/>
      <c r="R211" s="67"/>
      <c r="S211" s="67"/>
      <c r="T211" s="37"/>
      <c r="U211" s="37"/>
      <c r="V211" s="37"/>
      <c r="W211" s="37"/>
      <c r="X211" s="37"/>
      <c r="Y211" s="37"/>
      <c r="Z211" s="37"/>
    </row>
    <row r="212" ht="19.5" customHeight="1">
      <c r="A212" s="13"/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80"/>
      <c r="O212" s="80"/>
      <c r="P212" s="83"/>
      <c r="Q212" s="42"/>
      <c r="R212" s="67"/>
      <c r="S212" s="67"/>
      <c r="T212" s="37"/>
      <c r="U212" s="37"/>
      <c r="V212" s="37"/>
      <c r="W212" s="37"/>
      <c r="X212" s="37"/>
      <c r="Y212" s="37"/>
      <c r="Z212" s="37"/>
    </row>
    <row r="213" ht="19.5" customHeight="1">
      <c r="A213" s="13"/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80"/>
      <c r="O213" s="80"/>
      <c r="P213" s="83"/>
      <c r="Q213" s="42"/>
      <c r="R213" s="67"/>
      <c r="S213" s="67"/>
      <c r="T213" s="37"/>
      <c r="U213" s="37"/>
      <c r="V213" s="37"/>
      <c r="W213" s="37"/>
      <c r="X213" s="37"/>
      <c r="Y213" s="37"/>
      <c r="Z213" s="37"/>
    </row>
    <row r="214" ht="19.5" customHeight="1">
      <c r="A214" s="13"/>
      <c r="B214" s="41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80"/>
      <c r="O214" s="80"/>
      <c r="P214" s="83"/>
      <c r="Q214" s="42"/>
      <c r="R214" s="67"/>
      <c r="S214" s="67"/>
      <c r="T214" s="37"/>
      <c r="U214" s="37"/>
      <c r="V214" s="37"/>
      <c r="W214" s="37"/>
      <c r="X214" s="37"/>
      <c r="Y214" s="37"/>
      <c r="Z214" s="37"/>
    </row>
    <row r="215" ht="19.5" customHeight="1">
      <c r="A215" s="13"/>
      <c r="B215" s="41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80"/>
      <c r="O215" s="80"/>
      <c r="P215" s="83"/>
      <c r="Q215" s="42"/>
      <c r="R215" s="67"/>
      <c r="S215" s="67"/>
      <c r="T215" s="37"/>
      <c r="U215" s="37"/>
      <c r="V215" s="37"/>
      <c r="W215" s="37"/>
      <c r="X215" s="37"/>
      <c r="Y215" s="37"/>
      <c r="Z215" s="37"/>
    </row>
    <row r="216" ht="19.5" customHeight="1">
      <c r="A216" s="13"/>
      <c r="B216" s="41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80"/>
      <c r="O216" s="80"/>
      <c r="P216" s="83"/>
      <c r="Q216" s="42"/>
      <c r="R216" s="67"/>
      <c r="S216" s="67"/>
      <c r="T216" s="37"/>
      <c r="U216" s="37"/>
      <c r="V216" s="37"/>
      <c r="W216" s="37"/>
      <c r="X216" s="37"/>
      <c r="Y216" s="37"/>
      <c r="Z216" s="37"/>
    </row>
    <row r="217" ht="19.5" customHeight="1">
      <c r="A217" s="13"/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80"/>
      <c r="O217" s="80"/>
      <c r="P217" s="83"/>
      <c r="Q217" s="42"/>
      <c r="R217" s="67"/>
      <c r="S217" s="67"/>
      <c r="T217" s="37"/>
      <c r="U217" s="37"/>
      <c r="V217" s="37"/>
      <c r="W217" s="37"/>
      <c r="X217" s="37"/>
      <c r="Y217" s="37"/>
      <c r="Z217" s="37"/>
    </row>
    <row r="218" ht="19.5" customHeight="1">
      <c r="A218" s="13"/>
      <c r="B218" s="41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80"/>
      <c r="O218" s="80"/>
      <c r="P218" s="83"/>
      <c r="Q218" s="42"/>
      <c r="R218" s="67"/>
      <c r="S218" s="67"/>
      <c r="T218" s="37"/>
      <c r="U218" s="37"/>
      <c r="V218" s="37"/>
      <c r="W218" s="37"/>
      <c r="X218" s="37"/>
      <c r="Y218" s="37"/>
      <c r="Z218" s="37"/>
    </row>
    <row r="219" ht="19.5" customHeight="1">
      <c r="A219" s="13"/>
      <c r="B219" s="41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80"/>
      <c r="O219" s="80"/>
      <c r="P219" s="83"/>
      <c r="Q219" s="42"/>
      <c r="R219" s="67"/>
      <c r="S219" s="67"/>
      <c r="T219" s="37"/>
      <c r="U219" s="37"/>
      <c r="V219" s="37"/>
      <c r="W219" s="37"/>
      <c r="X219" s="37"/>
      <c r="Y219" s="37"/>
      <c r="Z219" s="37"/>
    </row>
    <row r="220" ht="19.5" customHeight="1">
      <c r="A220" s="13"/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80"/>
      <c r="O220" s="80"/>
      <c r="P220" s="83"/>
      <c r="Q220" s="42"/>
      <c r="R220" s="67"/>
      <c r="S220" s="67"/>
      <c r="T220" s="37"/>
      <c r="U220" s="37"/>
      <c r="V220" s="37"/>
      <c r="W220" s="37"/>
      <c r="X220" s="37"/>
      <c r="Y220" s="37"/>
      <c r="Z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15.75" customHeight="1">
      <c r="A1000" s="84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customSheetViews>
    <customSheetView guid="{42C15449-462A-4104-8D8D-9A9E1FBFD71E}" filter="1" showAutoFilter="1">
      <autoFilter ref="$B$4:$Q$220"/>
    </customSheetView>
  </customSheetViews>
  <mergeCells count="12">
    <mergeCell ref="A6:A7"/>
    <mergeCell ref="A8:A9"/>
    <mergeCell ref="A10:A11"/>
    <mergeCell ref="A12:A13"/>
    <mergeCell ref="A14:A15"/>
    <mergeCell ref="B1:O1"/>
    <mergeCell ref="P1:Q1"/>
    <mergeCell ref="B2:Q2"/>
    <mergeCell ref="A4:A5"/>
    <mergeCell ref="B4:E4"/>
    <mergeCell ref="F4:H4"/>
    <mergeCell ref="I4:Q4"/>
  </mergeCells>
  <dataValidations>
    <dataValidation type="list" allowBlank="1" showErrorMessage="1" sqref="F6:F999">
      <formula1>'Configuración'!$C$6:$C999</formula1>
    </dataValidation>
    <dataValidation type="list" allowBlank="1" showErrorMessage="1" sqref="H6:H999">
      <formula1>'Configuración'!$E$6:$E999</formula1>
    </dataValidation>
    <dataValidation type="list" allowBlank="1" showErrorMessage="1" sqref="K6:K999">
      <formula1>'Configuración'!$G$6:$G999</formula1>
    </dataValidation>
    <dataValidation type="list" allowBlank="1" showErrorMessage="1" sqref="M6:M999">
      <formula1>'Configuración'!$I$6:$I999</formula1>
    </dataValidation>
    <dataValidation type="list" allowBlank="1" showErrorMessage="1" sqref="E6:E999">
      <formula1>'Configuración'!$B$6:$B999</formula1>
    </dataValidation>
    <dataValidation type="list" allowBlank="1" showErrorMessage="1" sqref="G6:G999">
      <formula1>'Configuración'!$D$6:$D999</formula1>
    </dataValidation>
    <dataValidation type="list" allowBlank="1" showErrorMessage="1" sqref="L6:L999">
      <formula1>'Configuración'!$H$6:$H999</formula1>
    </dataValidation>
    <dataValidation type="custom" allowBlank="1" showDropDown="1" showErrorMessage="1" sqref="N6:O999">
      <formula1>OR(NOT(ISERROR(DATEVALUE(N6))), AND(ISNUMBER(N6), LEFT(CELL("format", N6))="D"))</formula1>
    </dataValidation>
    <dataValidation type="list" allowBlank="1" showErrorMessage="1" sqref="I6:I999">
      <formula1>'Configuración'!$F$6:$F$999</formula1>
    </dataValidation>
    <dataValidation type="list" allowBlank="1" showErrorMessage="1" sqref="Q6:Q999">
      <formula1>'Configuración'!$J$6:$J999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2.43"/>
    <col customWidth="1" min="2" max="2" width="22.29"/>
    <col customWidth="1" min="3" max="3" width="48.71"/>
    <col customWidth="1" min="4" max="7" width="14.43"/>
    <col customWidth="1" min="8" max="8" width="0.43"/>
    <col customWidth="1" min="9" max="10" width="14.43"/>
    <col customWidth="1" min="11" max="11" width="14.14"/>
    <col customWidth="1" min="12" max="27" width="14.43"/>
  </cols>
  <sheetData>
    <row r="1" ht="56.25" customHeight="1">
      <c r="A1" s="85"/>
      <c r="B1" s="86"/>
      <c r="C1" s="47"/>
      <c r="D1" s="47"/>
      <c r="E1" s="47"/>
      <c r="F1" s="47"/>
      <c r="G1" s="47"/>
      <c r="H1" s="47"/>
      <c r="I1" s="47"/>
      <c r="J1" s="47"/>
      <c r="K1" s="48"/>
      <c r="L1" s="87"/>
      <c r="M1" s="48"/>
      <c r="N1" s="88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ht="15.75" customHeigh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ht="15.75" customHeight="1">
      <c r="A3" s="93"/>
      <c r="B3" s="94" t="s">
        <v>88</v>
      </c>
      <c r="C3" s="48"/>
      <c r="D3" s="94" t="s">
        <v>89</v>
      </c>
      <c r="E3" s="47"/>
      <c r="F3" s="47"/>
      <c r="G3" s="47"/>
      <c r="H3" s="48"/>
      <c r="I3" s="94" t="s">
        <v>90</v>
      </c>
      <c r="J3" s="47"/>
      <c r="K3" s="47"/>
      <c r="L3" s="47"/>
      <c r="M3" s="48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ht="15.75" customHeight="1">
      <c r="A4" s="33"/>
      <c r="B4" s="96"/>
      <c r="D4" s="96"/>
      <c r="I4" s="96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ht="15.75" customHeight="1">
      <c r="A5" s="93"/>
      <c r="B5" s="97"/>
      <c r="D5" s="97"/>
      <c r="E5" s="97"/>
      <c r="F5" s="97"/>
      <c r="G5" s="97"/>
      <c r="H5" s="97"/>
      <c r="I5" s="97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ht="15.75" customHeight="1">
      <c r="A6" s="33"/>
      <c r="B6" s="97" t="s">
        <v>91</v>
      </c>
      <c r="D6" s="97" t="s">
        <v>92</v>
      </c>
      <c r="I6" s="97" t="str">
        <f>IFERROR(__xludf.DUMMYFUNCTION("GOOGLETRANSLATE(B6,""EN"",""DE"")"),"Sprache:")</f>
        <v>Sprache:</v>
      </c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ht="15.75" customHeight="1">
      <c r="A7" s="93"/>
      <c r="B7" s="97" t="s">
        <v>93</v>
      </c>
      <c r="D7" s="97" t="str">
        <f>IFERROR(__xludf.DUMMYFUNCTION("GOOGLETRANSLATE(B7,""EN"",""ES"")"),"Instrucciones")</f>
        <v>Instrucciones</v>
      </c>
      <c r="I7" s="97" t="str">
        <f>IFERROR(__xludf.DUMMYFUNCTION("GOOGLETRANSLATE(B7,""EN"",""DE"")"),"Anweisungen")</f>
        <v>Anweisungen</v>
      </c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ht="15.75" customHeight="1">
      <c r="A8" s="33"/>
      <c r="B8" s="97" t="s">
        <v>94</v>
      </c>
      <c r="D8" s="97" t="s">
        <v>94</v>
      </c>
      <c r="I8" s="98" t="s">
        <v>94</v>
      </c>
      <c r="J8" s="97"/>
      <c r="K8" s="97"/>
      <c r="L8" s="97"/>
      <c r="M8" s="97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ht="15.75" customHeight="1">
      <c r="A9" s="93"/>
      <c r="B9" s="97" t="s">
        <v>95</v>
      </c>
      <c r="D9" s="97" t="s">
        <v>4</v>
      </c>
      <c r="I9" s="97" t="str">
        <f>IFERROR(__xludf.DUMMYFUNCTION("GOOGLETRANSLATE(B9,""EN"",""DE"")"),"Mitarbeiterinformation")</f>
        <v>Mitarbeiterinformation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ht="15.75" customHeight="1">
      <c r="A10" s="33"/>
      <c r="B10" s="97" t="s">
        <v>96</v>
      </c>
      <c r="D10" s="97" t="str">
        <f>IFERROR(__xludf.DUMMYFUNCTION("GOOGLETRANSLATE(B10,""EN"",""ES"")"),"Validación de datos")</f>
        <v>Validación de datos</v>
      </c>
      <c r="I10" s="97" t="str">
        <f>IFERROR(__xludf.DUMMYFUNCTION("GOOGLETRANSLATE(B10,""EN"",""DE"")"),"Datenvalidierung")</f>
        <v>Datenvalidierung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ht="15.75" customHeight="1">
      <c r="A11" s="93"/>
      <c r="B11" s="97" t="s">
        <v>97</v>
      </c>
      <c r="D11" s="97" t="s">
        <v>98</v>
      </c>
      <c r="I11" s="97" t="s">
        <v>99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ht="15.75" customHeight="1">
      <c r="A12" s="33"/>
      <c r="B12" s="97" t="s">
        <v>100</v>
      </c>
      <c r="D12" s="97" t="str">
        <f>IFERROR(__xludf.DUMMYFUNCTION("GOOGLETRANSLATE(B12,""EN"",""ES"")"),"Traducción")</f>
        <v>Traducción</v>
      </c>
      <c r="I12" s="97" t="str">
        <f>IFERROR(__xludf.DUMMYFUNCTION("GOOGLETRANSLATE(B12,""EN"",""DE"")"),"Übersetzung")</f>
        <v>Übersetzung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ht="15.75" customHeight="1">
      <c r="A13" s="99"/>
      <c r="B13" s="97" t="s">
        <v>101</v>
      </c>
      <c r="D13" s="97" t="s">
        <v>102</v>
      </c>
      <c r="I13" s="97" t="s">
        <v>103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ht="15.75" customHeight="1">
      <c r="A14" s="33"/>
      <c r="B14" s="97" t="s">
        <v>104</v>
      </c>
      <c r="D14" s="97" t="s">
        <v>105</v>
      </c>
      <c r="I14" s="97" t="s">
        <v>106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5" ht="15.75" customHeight="1">
      <c r="A15" s="90"/>
      <c r="B15" s="97" t="s">
        <v>107</v>
      </c>
      <c r="D15" s="97" t="str">
        <f>IFERROR(__xludf.DUMMYFUNCTION("GOOGLETRANSLATE(B15,""EN"",""ES"")"),"Duración total de horas")</f>
        <v>Duración total de horas</v>
      </c>
      <c r="I15" s="97" t="str">
        <f>IFERROR(__xludf.DUMMYFUNCTION("GOOGLETRANSLATE(B15,""EN"",""DE"")"),"Gesamtstunden Dauer.")</f>
        <v>Gesamtstunden Dauer.</v>
      </c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6" ht="15.75" customHeight="1">
      <c r="A16" s="90"/>
      <c r="B16" s="97" t="s">
        <v>108</v>
      </c>
      <c r="D16" s="97" t="s">
        <v>109</v>
      </c>
      <c r="I16" s="97" t="s">
        <v>110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</row>
    <row r="17" ht="15.75" customHeight="1">
      <c r="A17" s="90"/>
      <c r="B17" s="97" t="s">
        <v>111</v>
      </c>
      <c r="D17" s="97" t="str">
        <f>IFERROR(__xludf.DUMMYFUNCTION("GOOGLETRANSLATE(B17,""EN"",""ES"")"),"Presupuesto")</f>
        <v>Presupuesto</v>
      </c>
      <c r="I17" s="97" t="str">
        <f>IFERROR(__xludf.DUMMYFUNCTION("GOOGLETRANSLATE(B17,""EN"",""DE"")"),"Budget")</f>
        <v>Budget</v>
      </c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ht="15.75" customHeight="1">
      <c r="A18" s="90"/>
      <c r="B18" s="97" t="s">
        <v>112</v>
      </c>
      <c r="D18" s="97" t="s">
        <v>113</v>
      </c>
      <c r="I18" s="97" t="str">
        <f>IFERROR(__xludf.DUMMYFUNCTION("GOOGLETRANSLATE(B18,""EN"",""DE"")"),"Verbrachten")</f>
        <v>Verbrachten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</row>
    <row r="19" ht="15.75" customHeight="1">
      <c r="A19" s="90"/>
      <c r="B19" s="97" t="s">
        <v>114</v>
      </c>
      <c r="D19" s="97" t="str">
        <f>IFERROR(__xludf.DUMMYFUNCTION("GOOGLETRANSLATE(B19,""EN"",""ES"")"),"Restante")</f>
        <v>Restante</v>
      </c>
      <c r="I19" s="97" t="str">
        <f>IFERROR(__xludf.DUMMYFUNCTION("GOOGLETRANSLATE(B19,""EN"",""DE"")"),"Verbleibend")</f>
        <v>Verbleibend</v>
      </c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</row>
    <row r="20" ht="15.75" customHeight="1">
      <c r="A20" s="90"/>
      <c r="B20" s="97" t="s">
        <v>115</v>
      </c>
      <c r="D20" s="97" t="s">
        <v>116</v>
      </c>
      <c r="I20" s="97" t="s">
        <v>117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</row>
    <row r="21" ht="15.75" customHeight="1">
      <c r="A21" s="90"/>
      <c r="B21" s="97" t="s">
        <v>118</v>
      </c>
      <c r="D21" s="97" t="s">
        <v>119</v>
      </c>
      <c r="I21" s="97" t="s">
        <v>120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</row>
    <row r="22" ht="15.75" customHeight="1">
      <c r="A22" s="90"/>
      <c r="B22" s="97" t="s">
        <v>121</v>
      </c>
      <c r="D22" s="97" t="s">
        <v>122</v>
      </c>
      <c r="I22" s="97" t="s">
        <v>123</v>
      </c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ht="15.75" customHeight="1">
      <c r="A23" s="90"/>
      <c r="B23" s="97" t="s">
        <v>124</v>
      </c>
      <c r="D23" s="97" t="s">
        <v>125</v>
      </c>
      <c r="I23" s="97" t="s">
        <v>126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ht="15.75" customHeight="1">
      <c r="A24" s="90"/>
      <c r="B24" s="97" t="s">
        <v>127</v>
      </c>
      <c r="D24" s="97" t="s">
        <v>128</v>
      </c>
      <c r="I24" s="97" t="s">
        <v>129</v>
      </c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ht="15.75" customHeight="1">
      <c r="A25" s="90"/>
      <c r="B25" s="97" t="s">
        <v>130</v>
      </c>
      <c r="D25" s="97" t="s">
        <v>131</v>
      </c>
      <c r="I25" s="97" t="s">
        <v>132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  <row r="26" ht="15.75" customHeight="1">
      <c r="A26" s="90"/>
      <c r="B26" s="97" t="s">
        <v>133</v>
      </c>
      <c r="D26" s="97" t="s">
        <v>134</v>
      </c>
      <c r="I26" s="97" t="str">
        <f>IFERROR(__xludf.DUMMYFUNCTION("GOOGLETRANSLATE(B26,""EN"",""DE"")"),"Top 5 Kurse")</f>
        <v>Top 5 Kurse</v>
      </c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</row>
    <row r="27" ht="15.75" customHeight="1">
      <c r="A27" s="90"/>
      <c r="B27" s="97" t="s">
        <v>135</v>
      </c>
      <c r="D27" s="97" t="str">
        <f>IFERROR(__xludf.DUMMYFUNCTION("GOOGLETRANSLATE(B27,""EN"",""ES"")"),"Presupuesto restante")</f>
        <v>Presupuesto restante</v>
      </c>
      <c r="I27" s="97" t="s">
        <v>136</v>
      </c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</row>
    <row r="28" ht="15.75" customHeight="1">
      <c r="A28" s="90"/>
      <c r="B28" s="97" t="s">
        <v>137</v>
      </c>
      <c r="D28" s="97" t="str">
        <f>IFERROR(__xludf.DUMMYFUNCTION("GOOGLETRANSLATE(B28,""EN"",""ES"")"),"Horas totales por departamento.")</f>
        <v>Horas totales por departamento.</v>
      </c>
      <c r="I28" s="97" t="s">
        <v>138</v>
      </c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ht="15.75" customHeight="1">
      <c r="A29" s="90"/>
      <c r="B29" s="97" t="s">
        <v>139</v>
      </c>
      <c r="D29" s="97" t="str">
        <f>IFERROR(__xludf.DUMMYFUNCTION("GOOGLETRANSLATE(B29,""EN"",""ES"")"),"Total de horas por departamento por mes.")</f>
        <v>Total de horas por departamento por mes.</v>
      </c>
      <c r="I29" s="97" t="s">
        <v>140</v>
      </c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ht="15.75" customHeight="1">
      <c r="A30" s="90"/>
      <c r="B30" s="97" t="s">
        <v>141</v>
      </c>
      <c r="D30" s="97" t="str">
        <f>IFERROR(__xludf.DUMMYFUNCTION("GOOGLETRANSLATE(B30,""EN"",""ES"")"),"Departamento")</f>
        <v>Departamento</v>
      </c>
      <c r="I30" s="97" t="str">
        <f>IFERROR(__xludf.DUMMYFUNCTION("GOOGLETRANSLATE(B30,""EN"",""DE"")"),"Abteilung")</f>
        <v>Abteilung</v>
      </c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</row>
    <row r="31" ht="15.75" customHeight="1">
      <c r="A31" s="90"/>
      <c r="B31" s="97" t="s">
        <v>142</v>
      </c>
      <c r="D31" s="97" t="str">
        <f>IFERROR(__xludf.DUMMYFUNCTION("GOOGLETRANSLATE(B31,""EN"",""ES"")"),"Presupuesto anual")</f>
        <v>Presupuesto anual</v>
      </c>
      <c r="I31" s="97" t="s">
        <v>143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</row>
    <row r="32" ht="15.75" customHeight="1">
      <c r="A32" s="100"/>
      <c r="B32" s="97" t="s">
        <v>144</v>
      </c>
      <c r="D32" s="97" t="str">
        <f>IFERROR(__xludf.DUMMYFUNCTION("GOOGLETRANSLATE(B32,""EN"",""ES"")"),"Información de la compañía")</f>
        <v>Información de la compañía</v>
      </c>
      <c r="I32" s="97" t="s">
        <v>145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</row>
    <row r="33" ht="15.75" customHeight="1">
      <c r="A33" s="100"/>
      <c r="B33" s="97" t="s">
        <v>146</v>
      </c>
      <c r="D33" s="97" t="s">
        <v>6</v>
      </c>
      <c r="I33" s="97" t="s">
        <v>147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</row>
    <row r="34" ht="15.75" customHeight="1">
      <c r="A34" s="100"/>
      <c r="B34" s="97" t="s">
        <v>148</v>
      </c>
      <c r="D34" s="97" t="str">
        <f>IFERROR(__xludf.DUMMYFUNCTION("GOOGLETRANSLATE(B34,""EN"",""ES"")"),"Nombre")</f>
        <v>Nombre</v>
      </c>
      <c r="I34" s="97" t="str">
        <f>IFERROR(__xludf.DUMMYFUNCTION("GOOGLETRANSLATE(B34,""EN"",""DE"")"),"Name")</f>
        <v>Name</v>
      </c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</row>
    <row r="35" ht="15.75" customHeight="1">
      <c r="A35" s="100"/>
      <c r="B35" s="97" t="s">
        <v>149</v>
      </c>
      <c r="D35" s="97" t="str">
        <f>IFERROR(__xludf.DUMMYFUNCTION("GOOGLETRANSLATE(B35,""EN"",""ES"")"),"Apellido")</f>
        <v>Apellido</v>
      </c>
      <c r="I35" s="97" t="str">
        <f>IFERROR(__xludf.DUMMYFUNCTION("GOOGLETRANSLATE(B35,""EN"",""DE"")"),"Familien-oder Nachname")</f>
        <v>Familien-oder Nachname</v>
      </c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</row>
    <row r="36" ht="15.75" customHeight="1">
      <c r="A36" s="100"/>
      <c r="B36" s="97" t="s">
        <v>150</v>
      </c>
      <c r="D36" s="97" t="str">
        <f>IFERROR(__xludf.DUMMYFUNCTION("GOOGLETRANSLATE(B36,""EN"",""ES"")"),"Género")</f>
        <v>Género</v>
      </c>
      <c r="I36" s="97" t="str">
        <f>IFERROR(__xludf.DUMMYFUNCTION("GOOGLETRANSLATE(B36,""EN"",""DE"")"),"Geschlecht")</f>
        <v>Geschlecht</v>
      </c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ht="15.75" customHeight="1">
      <c r="A37" s="100"/>
      <c r="B37" s="97" t="s">
        <v>141</v>
      </c>
      <c r="D37" s="97" t="str">
        <f>IFERROR(__xludf.DUMMYFUNCTION("GOOGLETRANSLATE(B37,""EN"",""ES"")"),"Departamento")</f>
        <v>Departamento</v>
      </c>
      <c r="I37" s="97" t="str">
        <f>IFERROR(__xludf.DUMMYFUNCTION("GOOGLETRANSLATE(B37,""EN"",""DE"")"),"Abteilung")</f>
        <v>Abteilung</v>
      </c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</row>
    <row r="38" ht="15.75" customHeight="1">
      <c r="A38" s="100"/>
      <c r="B38" s="97" t="s">
        <v>151</v>
      </c>
      <c r="D38" s="97" t="str">
        <f>IFERROR(__xludf.DUMMYFUNCTION("GOOGLETRANSLATE(B38,""EN"",""ES"")"),"Posición")</f>
        <v>Posición</v>
      </c>
      <c r="I38" s="97" t="str">
        <f>IFERROR(__xludf.DUMMYFUNCTION("GOOGLETRANSLATE(B38,""EN"",""DE"")"),"Position")</f>
        <v>Position</v>
      </c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39" ht="15.75" customHeight="1">
      <c r="A39" s="100"/>
      <c r="B39" s="97" t="s">
        <v>152</v>
      </c>
      <c r="D39" s="97" t="str">
        <f>IFERROR(__xludf.DUMMYFUNCTION("GOOGLETRANSLATE(B39,""EN"",""ES"")"),"País")</f>
        <v>País</v>
      </c>
      <c r="I39" s="97" t="str">
        <f>IFERROR(__xludf.DUMMYFUNCTION("GOOGLETRANSLATE(B39,""EN"",""DE"")"),"Land")</f>
        <v>Land</v>
      </c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</row>
    <row r="40" ht="15.75" customHeight="1">
      <c r="A40" s="100"/>
      <c r="B40" s="97" t="s">
        <v>153</v>
      </c>
      <c r="D40" s="97" t="s">
        <v>11</v>
      </c>
      <c r="I40" s="97" t="s">
        <v>154</v>
      </c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ht="15.75" customHeight="1">
      <c r="A41" s="100"/>
      <c r="B41" s="97" t="s">
        <v>155</v>
      </c>
      <c r="D41" s="97" t="str">
        <f>IFERROR(__xludf.DUMMYFUNCTION("GOOGLETRANSLATE(B41,""EN"",""ES"")"),"Duración (hora)")</f>
        <v>Duración (hora)</v>
      </c>
      <c r="I41" s="97" t="str">
        <f>IFERROR(__xludf.DUMMYFUNCTION("GOOGLETRANSLATE(B41,""EN"",""DE"")"),"Dauer (Stunde)")</f>
        <v>Dauer (Stunde)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</row>
    <row r="42" ht="15.75" customHeight="1">
      <c r="A42" s="100"/>
      <c r="B42" s="97" t="s">
        <v>156</v>
      </c>
      <c r="D42" s="97" t="str">
        <f>IFERROR(__xludf.DUMMYFUNCTION("GOOGLETRANSLATE(B42,""EN"",""ES"")"),"Estado")</f>
        <v>Estado</v>
      </c>
      <c r="I42" s="97" t="str">
        <f>IFERROR(__xludf.DUMMYFUNCTION("GOOGLETRANSLATE(B42,""EN"",""DE"")"),"Status")</f>
        <v>Status</v>
      </c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</row>
    <row r="43" ht="15.75" customHeight="1">
      <c r="A43" s="100"/>
      <c r="B43" s="97" t="s">
        <v>157</v>
      </c>
      <c r="D43" s="97" t="s">
        <v>13</v>
      </c>
      <c r="I43" s="97" t="str">
        <f>IFERROR(__xludf.DUMMYFUNCTION("GOOGLETRANSLATE(B43,""EN"",""DE"")"),"Anbieter")</f>
        <v>Anbieter</v>
      </c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</row>
    <row r="44" ht="15.75" customHeight="1">
      <c r="A44" s="100"/>
      <c r="B44" s="97" t="s">
        <v>158</v>
      </c>
      <c r="D44" s="97" t="str">
        <f>IFERROR(__xludf.DUMMYFUNCTION("GOOGLETRANSLATE(B44,""EN"",""ES"")"),"Año")</f>
        <v>Año</v>
      </c>
      <c r="I44" s="97" t="str">
        <f>IFERROR(__xludf.DUMMYFUNCTION("GOOGLETRANSLATE(B44,""EN"",""DE"")"),"Jahr")</f>
        <v>Jahr</v>
      </c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</row>
    <row r="45" ht="15.75" customHeight="1">
      <c r="A45" s="100"/>
      <c r="B45" s="97" t="s">
        <v>159</v>
      </c>
      <c r="D45" s="97" t="s">
        <v>160</v>
      </c>
      <c r="I45" s="97" t="str">
        <f>IFERROR(__xludf.DUMMYFUNCTION("GOOGLETRANSLATE(B45,""EN"",""DE"")"),"Kurs Startdatum.")</f>
        <v>Kurs Startdatum.</v>
      </c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</row>
    <row r="46" ht="15.75" customHeight="1">
      <c r="A46" s="100"/>
      <c r="B46" s="97" t="s">
        <v>161</v>
      </c>
      <c r="D46" s="97" t="s">
        <v>162</v>
      </c>
      <c r="I46" s="97" t="s">
        <v>163</v>
      </c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ht="15.75" customHeight="1">
      <c r="A47" s="100"/>
      <c r="B47" s="97" t="s">
        <v>164</v>
      </c>
      <c r="D47" s="97" t="s">
        <v>165</v>
      </c>
      <c r="I47" s="97" t="str">
        <f>IFERROR(__xludf.DUMMYFUNCTION("GOOGLETRANSLATE(B47,""EN"",""DE"")"),"Kosten (pro Mitarbeiter)")</f>
        <v>Kosten (pro Mitarbeiter)</v>
      </c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</row>
    <row r="48" ht="15.75" customHeight="1">
      <c r="A48" s="100"/>
      <c r="B48" s="97" t="s">
        <v>166</v>
      </c>
      <c r="D48" s="97" t="str">
        <f>IFERROR(__xludf.DUMMYFUNCTION("GOOGLETRANSLATE(B48,""EN"",""ES"")"),"Meta")</f>
        <v>Meta</v>
      </c>
      <c r="I48" s="97" t="s">
        <v>167</v>
      </c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</row>
    <row r="49" ht="15.75" customHeight="1">
      <c r="A49" s="100"/>
      <c r="B49" s="101" t="s">
        <v>168</v>
      </c>
      <c r="C49" s="48"/>
      <c r="D49" s="97" t="str">
        <f>IFERROR(__xludf.DUMMYFUNCTION("GOOGLETRANSLATE(B49,""EN"",""ES"")"),"Masculino")</f>
        <v>Masculino</v>
      </c>
      <c r="I49" s="97" t="str">
        <f>IFERROR(__xludf.DUMMYFUNCTION("GOOGLETRANSLATE(B49,""EN"",""DE"")"),"Männlich")</f>
        <v>Männlich</v>
      </c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</row>
    <row r="50" ht="15.75" customHeight="1">
      <c r="A50" s="100"/>
      <c r="B50" s="102" t="s">
        <v>87</v>
      </c>
      <c r="D50" s="97" t="s">
        <v>169</v>
      </c>
      <c r="I50" s="97" t="str">
        <f>IFERROR(__xludf.DUMMYFUNCTION("GOOGLETRANSLATE(B50,""EN"",""DE"")"),"Weiblich")</f>
        <v>Weiblich</v>
      </c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</row>
    <row r="51" ht="15.75" customHeight="1">
      <c r="A51" s="100"/>
      <c r="B51" s="101" t="s">
        <v>88</v>
      </c>
      <c r="C51" s="48"/>
      <c r="D51" s="97" t="str">
        <f>IFERROR(__xludf.DUMMYFUNCTION("GOOGLETRANSLATE(B51,""EN"",""ES"")"),"inglés")</f>
        <v>inglés</v>
      </c>
      <c r="I51" s="97" t="str">
        <f>IFERROR(__xludf.DUMMYFUNCTION("GOOGLETRANSLATE(B51,""EN"",""DE"")"),"Englisch")</f>
        <v>Englisch</v>
      </c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</row>
    <row r="52" ht="15.75" customHeight="1">
      <c r="A52" s="100"/>
      <c r="B52" s="101" t="s">
        <v>89</v>
      </c>
      <c r="C52" s="48"/>
      <c r="D52" s="97" t="str">
        <f>IFERROR(__xludf.DUMMYFUNCTION("GOOGLETRANSLATE(B52,""EN"",""ES"")"),"español")</f>
        <v>español</v>
      </c>
      <c r="I52" s="97" t="str">
        <f>IFERROR(__xludf.DUMMYFUNCTION("GOOGLETRANSLATE(B52,""EN"",""DE"")"),"Spanisch")</f>
        <v>Spanisch</v>
      </c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ht="15.75" customHeight="1">
      <c r="A53" s="100"/>
      <c r="B53" s="101" t="s">
        <v>90</v>
      </c>
      <c r="C53" s="48"/>
      <c r="D53" s="97" t="str">
        <f>IFERROR(__xludf.DUMMYFUNCTION("GOOGLETRANSLATE(B53,""EN"",""ES"")"),"alemán")</f>
        <v>alemán</v>
      </c>
      <c r="I53" s="97" t="s">
        <v>170</v>
      </c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ht="15.75" customHeight="1">
      <c r="A54" s="100"/>
      <c r="B54" s="103"/>
      <c r="D54" s="103"/>
      <c r="I54" s="103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</row>
    <row r="55" ht="15.75" customHeight="1">
      <c r="A55" s="100"/>
      <c r="B55" s="104" t="s">
        <v>171</v>
      </c>
      <c r="D55" s="105" t="s">
        <v>172</v>
      </c>
      <c r="I55" s="105" t="s">
        <v>173</v>
      </c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</row>
    <row r="56" ht="15.75" customHeight="1">
      <c r="A56" s="100"/>
      <c r="B56" s="104" t="s">
        <v>174</v>
      </c>
      <c r="D56" s="96" t="s">
        <v>175</v>
      </c>
      <c r="I56" s="105" t="s">
        <v>176</v>
      </c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</row>
    <row r="57" ht="15.75" customHeight="1">
      <c r="A57" s="100"/>
      <c r="B57" s="106" t="s">
        <v>177</v>
      </c>
      <c r="D57" s="96" t="s">
        <v>178</v>
      </c>
      <c r="I57" s="105" t="s">
        <v>179</v>
      </c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</row>
    <row r="58" ht="15.75" customHeight="1">
      <c r="A58" s="100"/>
      <c r="B58" s="107" t="s">
        <v>180</v>
      </c>
      <c r="D58" s="96" t="s">
        <v>181</v>
      </c>
      <c r="I58" s="105" t="s">
        <v>182</v>
      </c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</row>
    <row r="59" ht="15.75" customHeight="1">
      <c r="A59" s="100"/>
      <c r="B59" s="106" t="s">
        <v>183</v>
      </c>
      <c r="D59" s="96" t="s">
        <v>184</v>
      </c>
      <c r="I59" s="105" t="s">
        <v>185</v>
      </c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</row>
    <row r="60" ht="15.75" customHeight="1">
      <c r="A60" s="100"/>
      <c r="B60" s="106" t="s">
        <v>186</v>
      </c>
      <c r="D60" s="96" t="s">
        <v>187</v>
      </c>
      <c r="I60" s="105" t="s">
        <v>188</v>
      </c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</row>
    <row r="61" ht="15.75" customHeight="1">
      <c r="A61" s="100"/>
      <c r="B61" s="97" t="s">
        <v>189</v>
      </c>
      <c r="D61" s="97" t="s">
        <v>190</v>
      </c>
      <c r="I61" s="97" t="str">
        <f>IFERROR(__xludf.DUMMYFUNCTION("GOOGLETRANSLATE(B61,""EN"",""DE"")"),"Sprache")</f>
        <v>Sprache</v>
      </c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</row>
    <row r="62" ht="15.75" customHeight="1">
      <c r="A62" s="100"/>
      <c r="B62" s="97"/>
      <c r="D62" s="97"/>
      <c r="I62" s="97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</row>
    <row r="63" ht="15.75" customHeight="1">
      <c r="A63" s="100"/>
      <c r="B63" s="97"/>
      <c r="C63" s="97"/>
      <c r="D63" s="97"/>
      <c r="I63" s="97"/>
      <c r="J63" s="97"/>
      <c r="K63" s="97"/>
      <c r="L63" s="97"/>
      <c r="M63" s="97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</row>
    <row r="64" ht="15.75" customHeight="1">
      <c r="A64" s="100"/>
      <c r="B64" s="97"/>
      <c r="C64" s="97"/>
      <c r="D64" s="97"/>
      <c r="I64" s="97"/>
      <c r="J64" s="97"/>
      <c r="K64" s="97"/>
      <c r="L64" s="97"/>
      <c r="M64" s="97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</row>
    <row r="65" ht="15.75" customHeight="1">
      <c r="A65" s="100"/>
      <c r="B65" s="97"/>
      <c r="C65" s="97"/>
      <c r="D65" s="97"/>
      <c r="I65" s="97"/>
      <c r="J65" s="97"/>
      <c r="K65" s="97"/>
      <c r="L65" s="97"/>
      <c r="M65" s="97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</row>
    <row r="66" ht="15.75" customHeight="1">
      <c r="A66" s="100"/>
      <c r="B66" s="97"/>
      <c r="C66" s="97"/>
      <c r="D66" s="97"/>
      <c r="I66" s="97"/>
      <c r="J66" s="97"/>
      <c r="K66" s="97"/>
      <c r="L66" s="97"/>
      <c r="M66" s="97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</row>
    <row r="67" ht="15.75" customHeight="1">
      <c r="A67" s="100"/>
      <c r="B67" s="97"/>
      <c r="C67" s="97"/>
      <c r="D67" s="97"/>
      <c r="I67" s="97"/>
      <c r="J67" s="97"/>
      <c r="K67" s="97"/>
      <c r="L67" s="97"/>
      <c r="M67" s="97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</row>
    <row r="68" ht="15.75" customHeight="1">
      <c r="A68" s="100"/>
      <c r="B68" s="97"/>
      <c r="C68" s="97"/>
      <c r="D68" s="97"/>
      <c r="I68" s="97"/>
      <c r="J68" s="97"/>
      <c r="K68" s="97"/>
      <c r="L68" s="97"/>
      <c r="M68" s="97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</row>
    <row r="69" ht="15.75" customHeight="1">
      <c r="A69" s="100"/>
      <c r="B69" s="97"/>
      <c r="C69" s="97"/>
      <c r="D69" s="97"/>
      <c r="I69" s="97"/>
      <c r="J69" s="97"/>
      <c r="K69" s="97"/>
      <c r="L69" s="97"/>
      <c r="M69" s="97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</row>
    <row r="70" ht="15.75" customHeight="1">
      <c r="A70" s="100"/>
      <c r="B70" s="97"/>
      <c r="C70" s="97"/>
      <c r="D70" s="97"/>
      <c r="I70" s="97"/>
      <c r="J70" s="97"/>
      <c r="K70" s="97"/>
      <c r="L70" s="97"/>
      <c r="M70" s="97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</row>
    <row r="71" ht="15.75" customHeight="1">
      <c r="A71" s="100"/>
      <c r="B71" s="97"/>
      <c r="D71" s="97"/>
      <c r="I71" s="97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</row>
    <row r="72" ht="15.75" customHeight="1">
      <c r="A72" s="100"/>
      <c r="B72" s="97"/>
      <c r="D72" s="97"/>
      <c r="I72" s="97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</row>
    <row r="73" ht="15.75" customHeight="1">
      <c r="A73" s="100"/>
      <c r="B73" s="97"/>
      <c r="D73" s="97"/>
      <c r="I73" s="97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</row>
    <row r="74" ht="15.75" customHeight="1">
      <c r="A74" s="100"/>
      <c r="B74" s="97"/>
      <c r="D74" s="97"/>
      <c r="I74" s="97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</row>
    <row r="75" ht="15.75" customHeight="1">
      <c r="A75" s="100"/>
      <c r="B75" s="97"/>
      <c r="D75" s="97"/>
      <c r="I75" s="97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</row>
    <row r="76" ht="15.75" customHeight="1">
      <c r="A76" s="100"/>
      <c r="B76" s="97"/>
      <c r="D76" s="97"/>
      <c r="I76" s="97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</row>
    <row r="77" ht="15.75" customHeight="1">
      <c r="A77" s="100"/>
      <c r="B77" s="97"/>
      <c r="D77" s="97"/>
      <c r="I77" s="97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</row>
    <row r="78" ht="15.75" customHeight="1">
      <c r="A78" s="100"/>
      <c r="B78" s="97"/>
      <c r="D78" s="97"/>
      <c r="I78" s="97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</row>
    <row r="79" ht="15.75" customHeight="1">
      <c r="A79" s="100"/>
      <c r="B79" s="97"/>
      <c r="D79" s="97"/>
      <c r="I79" s="97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</row>
    <row r="80" ht="15.75" customHeight="1">
      <c r="A80" s="100"/>
      <c r="B80" s="97"/>
      <c r="D80" s="97"/>
      <c r="I80" s="97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</row>
    <row r="81" ht="15.75" customHeight="1">
      <c r="A81" s="100"/>
      <c r="B81" s="97"/>
      <c r="D81" s="97"/>
      <c r="I81" s="97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</row>
    <row r="82" ht="15.75" customHeight="1">
      <c r="A82" s="100"/>
      <c r="B82" s="97"/>
      <c r="D82" s="97"/>
      <c r="I82" s="97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</row>
    <row r="83" ht="15.75" customHeight="1">
      <c r="A83" s="100"/>
      <c r="B83" s="97"/>
      <c r="D83" s="97"/>
      <c r="I83" s="97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</row>
    <row r="84" ht="15.75" customHeight="1">
      <c r="A84" s="100"/>
      <c r="B84" s="97"/>
      <c r="D84" s="97"/>
      <c r="I84" s="97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</row>
    <row r="85" ht="15.75" customHeight="1">
      <c r="A85" s="100"/>
      <c r="B85" s="97"/>
      <c r="D85" s="97"/>
      <c r="I85" s="97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</row>
    <row r="86" ht="15.75" customHeight="1">
      <c r="A86" s="100"/>
      <c r="B86" s="97"/>
      <c r="D86" s="97"/>
      <c r="I86" s="97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ht="15.75" customHeight="1">
      <c r="A87" s="100"/>
      <c r="B87" s="97"/>
      <c r="D87" s="97"/>
      <c r="I87" s="97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ht="15.75" customHeight="1">
      <c r="A88" s="100"/>
      <c r="B88" s="97"/>
      <c r="D88" s="97"/>
      <c r="I88" s="97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ht="15.75" customHeight="1">
      <c r="A89" s="100"/>
      <c r="B89" s="97"/>
      <c r="D89" s="97"/>
      <c r="I89" s="97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ht="15.75" customHeight="1">
      <c r="A90" s="100"/>
      <c r="B90" s="97"/>
      <c r="D90" s="97"/>
      <c r="I90" s="97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ht="15.75" customHeight="1">
      <c r="A91" s="100"/>
      <c r="B91" s="97"/>
      <c r="D91" s="97"/>
      <c r="I91" s="97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ht="15.75" customHeight="1">
      <c r="A92" s="100"/>
      <c r="B92" s="97"/>
      <c r="D92" s="97"/>
      <c r="I92" s="97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ht="15.75" customHeight="1">
      <c r="A93" s="100"/>
      <c r="B93" s="97"/>
      <c r="D93" s="97"/>
      <c r="I93" s="97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ht="15.75" customHeight="1">
      <c r="A94" s="100"/>
      <c r="B94" s="97"/>
      <c r="D94" s="97"/>
      <c r="I94" s="97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ht="15.75" customHeight="1">
      <c r="A95" s="100"/>
      <c r="B95" s="97"/>
      <c r="D95" s="97"/>
      <c r="I95" s="97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ht="15.75" customHeight="1">
      <c r="A96" s="100"/>
      <c r="B96" s="97"/>
      <c r="D96" s="97"/>
      <c r="I96" s="97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ht="15.75" customHeight="1">
      <c r="A97" s="100"/>
      <c r="B97" s="97"/>
      <c r="D97" s="97"/>
      <c r="I97" s="97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ht="15.75" customHeight="1">
      <c r="A98" s="100"/>
      <c r="B98" s="97"/>
      <c r="D98" s="97"/>
      <c r="I98" s="97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ht="15.75" customHeight="1">
      <c r="A99" s="100"/>
      <c r="B99" s="97"/>
      <c r="D99" s="97"/>
      <c r="I99" s="97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0" ht="15.75" customHeight="1">
      <c r="A100" s="100"/>
      <c r="B100" s="97"/>
      <c r="D100" s="97"/>
      <c r="I100" s="97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</row>
    <row r="101" ht="15.75" customHeight="1">
      <c r="A101" s="100"/>
      <c r="B101" s="97"/>
      <c r="D101" s="97"/>
      <c r="I101" s="97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</row>
    <row r="102" ht="15.75" customHeight="1">
      <c r="A102" s="100"/>
      <c r="B102" s="97"/>
      <c r="D102" s="97"/>
      <c r="I102" s="97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</row>
    <row r="103" ht="15.75" customHeight="1">
      <c r="A103" s="100"/>
      <c r="B103" s="97"/>
      <c r="D103" s="97"/>
      <c r="I103" s="97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</row>
    <row r="104" ht="15.75" customHeight="1">
      <c r="A104" s="100"/>
      <c r="B104" s="97"/>
      <c r="D104" s="97"/>
      <c r="I104" s="97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</row>
    <row r="105" ht="15.75" customHeight="1">
      <c r="A105" s="100"/>
      <c r="B105" s="97"/>
      <c r="D105" s="97"/>
      <c r="I105" s="97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</row>
    <row r="106" ht="15.75" customHeight="1">
      <c r="A106" s="100"/>
      <c r="B106" s="97"/>
      <c r="D106" s="97"/>
      <c r="I106" s="97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</row>
    <row r="107" ht="15.75" customHeight="1">
      <c r="A107" s="100"/>
      <c r="B107" s="97"/>
      <c r="D107" s="97"/>
      <c r="I107" s="97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</row>
    <row r="108" ht="15.75" customHeight="1">
      <c r="A108" s="100"/>
      <c r="B108" s="97"/>
      <c r="D108" s="97"/>
      <c r="I108" s="97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</row>
    <row r="109" ht="15.75" customHeight="1">
      <c r="A109" s="100"/>
      <c r="B109" s="97"/>
      <c r="D109" s="97"/>
      <c r="I109" s="97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</row>
    <row r="110" ht="15.75" customHeight="1">
      <c r="A110" s="100"/>
      <c r="B110" s="97"/>
      <c r="D110" s="97"/>
      <c r="I110" s="97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</row>
    <row r="111" ht="15.75" customHeight="1">
      <c r="A111" s="100"/>
      <c r="B111" s="97"/>
      <c r="D111" s="97"/>
      <c r="I111" s="97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</row>
    <row r="112" ht="15.75" customHeight="1">
      <c r="A112" s="100"/>
      <c r="B112" s="97"/>
      <c r="D112" s="97"/>
      <c r="I112" s="97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</row>
    <row r="113" ht="15.75" customHeight="1">
      <c r="A113" s="100"/>
      <c r="B113" s="97"/>
      <c r="D113" s="97"/>
      <c r="I113" s="97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</row>
    <row r="114" ht="15.75" customHeight="1">
      <c r="A114" s="100"/>
      <c r="B114" s="97"/>
      <c r="D114" s="97"/>
      <c r="I114" s="97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</row>
    <row r="115" ht="15.75" customHeight="1">
      <c r="A115" s="100"/>
      <c r="B115" s="97"/>
      <c r="D115" s="97"/>
      <c r="I115" s="97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</row>
    <row r="116" ht="15.75" customHeight="1">
      <c r="A116" s="100"/>
      <c r="B116" s="97"/>
      <c r="D116" s="97"/>
      <c r="I116" s="97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</row>
    <row r="117" ht="15.75" customHeight="1">
      <c r="A117" s="100"/>
      <c r="B117" s="97"/>
      <c r="D117" s="97"/>
      <c r="I117" s="97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</row>
    <row r="118" ht="15.75" customHeight="1">
      <c r="A118" s="100"/>
      <c r="B118" s="97"/>
      <c r="D118" s="97"/>
      <c r="I118" s="97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</row>
    <row r="119" ht="15.75" customHeight="1">
      <c r="A119" s="100"/>
      <c r="B119" s="97"/>
      <c r="D119" s="97"/>
      <c r="I119" s="97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</row>
    <row r="120" ht="15.75" customHeight="1">
      <c r="A120" s="100"/>
      <c r="B120" s="97"/>
      <c r="D120" s="97"/>
      <c r="I120" s="97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</row>
    <row r="121" ht="15.75" customHeight="1">
      <c r="A121" s="100"/>
      <c r="B121" s="97"/>
      <c r="D121" s="97"/>
      <c r="I121" s="97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</row>
    <row r="122" ht="15.75" customHeight="1">
      <c r="A122" s="100"/>
      <c r="B122" s="97"/>
      <c r="D122" s="97"/>
      <c r="I122" s="97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</row>
    <row r="123" ht="15.75" customHeight="1">
      <c r="A123" s="100"/>
      <c r="B123" s="97"/>
      <c r="D123" s="97"/>
      <c r="I123" s="97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</row>
    <row r="124" ht="15.75" customHeight="1">
      <c r="A124" s="100"/>
      <c r="B124" s="97"/>
      <c r="D124" s="97"/>
      <c r="I124" s="97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</row>
    <row r="125" ht="15.75" customHeight="1">
      <c r="A125" s="100"/>
      <c r="B125" s="97"/>
      <c r="D125" s="97"/>
      <c r="I125" s="97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</row>
    <row r="126" ht="15.75" customHeight="1">
      <c r="A126" s="100"/>
      <c r="B126" s="97"/>
      <c r="D126" s="97"/>
      <c r="I126" s="97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</row>
    <row r="127" ht="15.75" customHeight="1">
      <c r="A127" s="100"/>
      <c r="B127" s="97"/>
      <c r="D127" s="97"/>
      <c r="I127" s="97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</row>
    <row r="128" ht="15.75" customHeight="1">
      <c r="A128" s="100"/>
      <c r="B128" s="97"/>
      <c r="D128" s="97"/>
      <c r="I128" s="97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</row>
    <row r="129" ht="15.75" customHeight="1">
      <c r="A129" s="100"/>
      <c r="B129" s="97"/>
      <c r="D129" s="97"/>
      <c r="I129" s="97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</row>
    <row r="130" ht="15.75" customHeight="1">
      <c r="A130" s="100"/>
      <c r="B130" s="97"/>
      <c r="D130" s="97"/>
      <c r="I130" s="97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</row>
    <row r="131" ht="15.75" customHeight="1">
      <c r="A131" s="100"/>
      <c r="B131" s="97"/>
      <c r="D131" s="97"/>
      <c r="I131" s="97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</row>
    <row r="132" ht="15.75" customHeight="1">
      <c r="A132" s="100"/>
      <c r="B132" s="97"/>
      <c r="D132" s="97"/>
      <c r="I132" s="97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</row>
    <row r="133" ht="15.75" customHeight="1">
      <c r="A133" s="100"/>
      <c r="B133" s="97"/>
      <c r="D133" s="97"/>
      <c r="I133" s="97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</row>
    <row r="134" ht="15.75" customHeight="1">
      <c r="A134" s="100"/>
      <c r="B134" s="97"/>
      <c r="D134" s="97"/>
      <c r="I134" s="97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</row>
    <row r="135" ht="15.75" customHeight="1">
      <c r="A135" s="100"/>
      <c r="B135" s="97"/>
      <c r="D135" s="97"/>
      <c r="I135" s="97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</row>
    <row r="136" ht="15.75" customHeight="1">
      <c r="A136" s="100"/>
      <c r="B136" s="97"/>
      <c r="D136" s="97"/>
      <c r="I136" s="97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</row>
    <row r="137" ht="15.75" customHeight="1">
      <c r="A137" s="100"/>
      <c r="B137" s="97"/>
      <c r="D137" s="97"/>
      <c r="I137" s="97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</row>
    <row r="138" ht="15.75" customHeight="1">
      <c r="A138" s="100"/>
      <c r="B138" s="97"/>
      <c r="D138" s="97"/>
      <c r="I138" s="97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</row>
    <row r="139" ht="15.75" customHeight="1">
      <c r="A139" s="100"/>
      <c r="B139" s="97"/>
      <c r="D139" s="97"/>
      <c r="I139" s="97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</row>
    <row r="140" ht="15.75" customHeight="1">
      <c r="A140" s="100"/>
      <c r="B140" s="97"/>
      <c r="D140" s="97"/>
      <c r="I140" s="97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</row>
    <row r="141" ht="15.75" customHeight="1">
      <c r="A141" s="100"/>
      <c r="B141" s="97"/>
      <c r="D141" s="97"/>
      <c r="I141" s="97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</row>
    <row r="142" ht="15.75" customHeight="1">
      <c r="A142" s="100"/>
      <c r="B142" s="97"/>
      <c r="D142" s="97"/>
      <c r="I142" s="97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</row>
    <row r="143" ht="15.75" customHeight="1">
      <c r="A143" s="100"/>
      <c r="B143" s="97"/>
      <c r="D143" s="97"/>
      <c r="I143" s="97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</row>
    <row r="144" ht="15.75" customHeight="1">
      <c r="A144" s="100"/>
      <c r="B144" s="97"/>
      <c r="D144" s="97"/>
      <c r="I144" s="97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</row>
    <row r="145" ht="15.75" customHeight="1">
      <c r="A145" s="100"/>
      <c r="B145" s="97"/>
      <c r="D145" s="97"/>
      <c r="I145" s="97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</row>
    <row r="146" ht="15.75" customHeight="1">
      <c r="A146" s="100"/>
      <c r="B146" s="97"/>
      <c r="D146" s="97"/>
      <c r="I146" s="97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</row>
    <row r="147" ht="15.75" customHeight="1">
      <c r="A147" s="100"/>
      <c r="B147" s="97"/>
      <c r="D147" s="97"/>
      <c r="I147" s="97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</row>
    <row r="148" ht="15.75" customHeight="1">
      <c r="A148" s="100"/>
      <c r="B148" s="97"/>
      <c r="D148" s="97"/>
      <c r="I148" s="97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</row>
    <row r="149" ht="15.75" customHeight="1">
      <c r="A149" s="100"/>
      <c r="B149" s="97"/>
      <c r="D149" s="97"/>
      <c r="I149" s="97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</row>
    <row r="150" ht="15.75" customHeight="1">
      <c r="A150" s="100"/>
      <c r="B150" s="97"/>
      <c r="D150" s="97"/>
      <c r="I150" s="97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</row>
    <row r="151" ht="15.75" customHeight="1">
      <c r="A151" s="100"/>
      <c r="B151" s="97"/>
      <c r="D151" s="97"/>
      <c r="I151" s="97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</row>
    <row r="152" ht="15.75" customHeight="1">
      <c r="A152" s="100"/>
      <c r="B152" s="97"/>
      <c r="D152" s="97"/>
      <c r="I152" s="97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</row>
    <row r="153" ht="15.75" customHeight="1">
      <c r="A153" s="100"/>
      <c r="B153" s="97"/>
      <c r="D153" s="97"/>
      <c r="I153" s="97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</row>
    <row r="154" ht="15.75" customHeight="1">
      <c r="A154" s="100"/>
      <c r="B154" s="97"/>
      <c r="D154" s="97"/>
      <c r="I154" s="97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</row>
    <row r="155" ht="15.75" customHeight="1">
      <c r="A155" s="100"/>
      <c r="B155" s="97"/>
      <c r="D155" s="97"/>
      <c r="I155" s="97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</row>
    <row r="156" ht="15.75" customHeight="1">
      <c r="A156" s="100"/>
      <c r="B156" s="97"/>
      <c r="D156" s="97"/>
      <c r="I156" s="97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</row>
    <row r="157" ht="15.75" customHeight="1">
      <c r="A157" s="100"/>
      <c r="B157" s="97"/>
      <c r="D157" s="97"/>
      <c r="I157" s="97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</row>
    <row r="158" ht="15.75" customHeight="1">
      <c r="A158" s="100"/>
      <c r="B158" s="97"/>
      <c r="D158" s="97"/>
      <c r="I158" s="97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</row>
    <row r="159" ht="15.75" customHeight="1">
      <c r="A159" s="100"/>
      <c r="B159" s="97"/>
      <c r="D159" s="97"/>
      <c r="I159" s="97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</row>
    <row r="160" ht="15.75" customHeight="1">
      <c r="A160" s="100"/>
      <c r="B160" s="97"/>
      <c r="D160" s="97"/>
      <c r="I160" s="97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</row>
    <row r="161" ht="15.75" customHeight="1">
      <c r="A161" s="100"/>
      <c r="B161" s="97"/>
      <c r="D161" s="97"/>
      <c r="I161" s="97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</row>
    <row r="162" ht="15.75" customHeight="1">
      <c r="A162" s="100"/>
      <c r="B162" s="97"/>
      <c r="D162" s="97"/>
      <c r="I162" s="97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</row>
    <row r="163" ht="15.75" customHeight="1">
      <c r="A163" s="100"/>
      <c r="B163" s="97"/>
      <c r="D163" s="97"/>
      <c r="I163" s="97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</row>
    <row r="164" ht="15.75" customHeight="1">
      <c r="A164" s="100"/>
      <c r="B164" s="97"/>
      <c r="D164" s="97"/>
      <c r="I164" s="97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</row>
    <row r="165" ht="15.75" customHeight="1">
      <c r="A165" s="100"/>
      <c r="B165" s="97"/>
      <c r="D165" s="97"/>
      <c r="I165" s="97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</row>
    <row r="166" ht="15.75" customHeight="1">
      <c r="A166" s="100"/>
      <c r="B166" s="97"/>
      <c r="D166" s="97"/>
      <c r="I166" s="97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</row>
    <row r="167" ht="15.75" customHeight="1">
      <c r="A167" s="100"/>
      <c r="B167" s="97"/>
      <c r="D167" s="97"/>
      <c r="I167" s="97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</row>
    <row r="168" ht="15.75" customHeight="1">
      <c r="A168" s="100"/>
      <c r="B168" s="97"/>
      <c r="D168" s="97"/>
      <c r="I168" s="97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</row>
    <row r="169" ht="15.75" customHeight="1">
      <c r="A169" s="100"/>
      <c r="B169" s="97"/>
      <c r="D169" s="97"/>
      <c r="I169" s="97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</row>
    <row r="170" ht="15.75" customHeight="1">
      <c r="A170" s="100"/>
      <c r="B170" s="97"/>
      <c r="D170" s="97"/>
      <c r="I170" s="97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</row>
    <row r="171" ht="15.75" customHeight="1">
      <c r="A171" s="100"/>
      <c r="B171" s="97"/>
      <c r="D171" s="97"/>
      <c r="I171" s="97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</row>
    <row r="172" ht="15.75" customHeight="1">
      <c r="A172" s="100"/>
      <c r="B172" s="97"/>
      <c r="D172" s="97"/>
      <c r="I172" s="97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</row>
    <row r="173" ht="15.75" customHeight="1">
      <c r="A173" s="100"/>
      <c r="B173" s="97"/>
      <c r="D173" s="97"/>
      <c r="I173" s="97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</row>
    <row r="174" ht="15.75" customHeight="1">
      <c r="A174" s="100"/>
      <c r="B174" s="97"/>
      <c r="D174" s="97"/>
      <c r="I174" s="97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</row>
    <row r="175" ht="15.75" customHeight="1">
      <c r="A175" s="100"/>
      <c r="B175" s="97"/>
      <c r="D175" s="97"/>
      <c r="I175" s="97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</row>
    <row r="176" ht="15.75" customHeight="1">
      <c r="A176" s="100"/>
      <c r="B176" s="97"/>
      <c r="D176" s="97"/>
      <c r="I176" s="97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</row>
    <row r="177" ht="15.75" customHeight="1">
      <c r="A177" s="100"/>
      <c r="B177" s="97"/>
      <c r="D177" s="97"/>
      <c r="I177" s="97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</row>
    <row r="178" ht="15.75" customHeight="1">
      <c r="A178" s="100"/>
      <c r="B178" s="97"/>
      <c r="D178" s="97"/>
      <c r="I178" s="97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</row>
    <row r="179" ht="15.75" customHeight="1">
      <c r="A179" s="100"/>
      <c r="B179" s="97"/>
      <c r="D179" s="97"/>
      <c r="I179" s="97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</row>
    <row r="180" ht="15.75" customHeight="1">
      <c r="A180" s="100"/>
      <c r="B180" s="97"/>
      <c r="D180" s="97"/>
      <c r="I180" s="97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</row>
    <row r="181" ht="15.75" customHeight="1">
      <c r="A181" s="100"/>
      <c r="B181" s="97"/>
      <c r="D181" s="97"/>
      <c r="I181" s="97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</row>
    <row r="182" ht="15.75" customHeight="1">
      <c r="A182" s="100"/>
      <c r="B182" s="97"/>
      <c r="D182" s="97"/>
      <c r="I182" s="97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</row>
    <row r="183" ht="15.75" customHeight="1">
      <c r="A183" s="100"/>
      <c r="B183" s="97"/>
      <c r="D183" s="97"/>
      <c r="I183" s="97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</row>
    <row r="184" ht="15.75" customHeight="1">
      <c r="A184" s="100"/>
      <c r="B184" s="97"/>
      <c r="D184" s="97"/>
      <c r="I184" s="97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</row>
    <row r="185" ht="15.75" customHeight="1">
      <c r="A185" s="100"/>
      <c r="B185" s="97"/>
      <c r="D185" s="97"/>
      <c r="I185" s="97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</row>
    <row r="186" ht="15.75" customHeight="1">
      <c r="A186" s="100"/>
      <c r="B186" s="97"/>
      <c r="D186" s="97"/>
      <c r="I186" s="97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</row>
    <row r="187" ht="15.75" customHeight="1">
      <c r="A187" s="100"/>
      <c r="B187" s="97"/>
      <c r="D187" s="97"/>
      <c r="I187" s="97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</row>
    <row r="188" ht="15.75" customHeight="1">
      <c r="A188" s="100"/>
      <c r="B188" s="97"/>
      <c r="D188" s="97"/>
      <c r="I188" s="97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</row>
    <row r="189" ht="15.75" customHeight="1">
      <c r="A189" s="100"/>
      <c r="B189" s="97"/>
      <c r="D189" s="97"/>
      <c r="I189" s="97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</row>
    <row r="190" ht="15.75" customHeight="1">
      <c r="A190" s="100"/>
      <c r="B190" s="97"/>
      <c r="D190" s="97"/>
      <c r="I190" s="97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</row>
    <row r="191" ht="15.75" customHeight="1">
      <c r="A191" s="100"/>
      <c r="B191" s="97"/>
      <c r="D191" s="97"/>
      <c r="I191" s="97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</row>
    <row r="192" ht="15.75" customHeight="1">
      <c r="A192" s="100"/>
      <c r="B192" s="97"/>
      <c r="D192" s="97"/>
      <c r="I192" s="97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</row>
    <row r="193" ht="15.75" customHeight="1">
      <c r="A193" s="100"/>
      <c r="B193" s="97"/>
      <c r="D193" s="97"/>
      <c r="I193" s="97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</row>
    <row r="194" ht="15.75" customHeight="1">
      <c r="A194" s="100"/>
      <c r="B194" s="97"/>
      <c r="D194" s="97"/>
      <c r="I194" s="97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</row>
    <row r="195" ht="15.75" customHeight="1">
      <c r="A195" s="100"/>
      <c r="B195" s="97"/>
      <c r="D195" s="97"/>
      <c r="I195" s="97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</row>
    <row r="196" ht="15.75" customHeight="1">
      <c r="A196" s="100"/>
      <c r="B196" s="97"/>
      <c r="D196" s="97"/>
      <c r="I196" s="97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</row>
    <row r="197" ht="15.75" customHeight="1">
      <c r="A197" s="100"/>
      <c r="B197" s="97"/>
      <c r="D197" s="97"/>
      <c r="I197" s="97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</row>
    <row r="198" ht="15.75" customHeight="1">
      <c r="A198" s="100"/>
      <c r="B198" s="97"/>
      <c r="D198" s="97"/>
      <c r="I198" s="97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</row>
    <row r="199" ht="15.75" customHeight="1">
      <c r="A199" s="100"/>
      <c r="B199" s="97"/>
      <c r="D199" s="97"/>
      <c r="I199" s="97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</row>
    <row r="200" ht="15.75" customHeight="1">
      <c r="A200" s="100"/>
      <c r="B200" s="97"/>
      <c r="D200" s="97"/>
      <c r="I200" s="97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</row>
    <row r="201" ht="15.75" customHeight="1">
      <c r="A201" s="100"/>
      <c r="B201" s="97"/>
      <c r="D201" s="97"/>
      <c r="I201" s="97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</row>
    <row r="202" ht="15.75" customHeight="1">
      <c r="A202" s="100"/>
      <c r="B202" s="97"/>
      <c r="D202" s="97"/>
      <c r="I202" s="97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</row>
    <row r="203" ht="15.75" customHeight="1">
      <c r="A203" s="100"/>
      <c r="B203" s="97"/>
      <c r="D203" s="97"/>
      <c r="I203" s="97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</row>
    <row r="204" ht="15.75" customHeight="1">
      <c r="A204" s="100"/>
      <c r="B204" s="97"/>
      <c r="D204" s="97"/>
      <c r="I204" s="97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</row>
    <row r="205" ht="15.75" customHeight="1">
      <c r="A205" s="100"/>
      <c r="B205" s="97"/>
      <c r="D205" s="97"/>
      <c r="I205" s="97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</row>
    <row r="206" ht="15.75" customHeight="1">
      <c r="A206" s="100"/>
      <c r="B206" s="97"/>
      <c r="D206" s="97"/>
      <c r="I206" s="97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</row>
    <row r="207" ht="15.75" customHeight="1">
      <c r="A207" s="100"/>
      <c r="B207" s="97"/>
      <c r="D207" s="97"/>
      <c r="I207" s="97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</row>
    <row r="208" ht="15.75" customHeight="1">
      <c r="A208" s="100"/>
      <c r="B208" s="97"/>
      <c r="D208" s="97"/>
      <c r="I208" s="97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</row>
    <row r="209" ht="15.75" customHeight="1">
      <c r="A209" s="100"/>
      <c r="B209" s="97"/>
      <c r="D209" s="97"/>
      <c r="I209" s="97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</row>
    <row r="210" ht="15.75" customHeight="1">
      <c r="A210" s="100"/>
      <c r="B210" s="97"/>
      <c r="D210" s="97"/>
      <c r="I210" s="97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</row>
    <row r="211" ht="15.75" customHeight="1">
      <c r="A211" s="100"/>
      <c r="B211" s="97"/>
      <c r="D211" s="97"/>
      <c r="I211" s="97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</row>
    <row r="212" ht="15.75" customHeight="1">
      <c r="A212" s="100"/>
      <c r="B212" s="97"/>
      <c r="D212" s="97"/>
      <c r="I212" s="97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</row>
    <row r="213" ht="15.75" customHeight="1">
      <c r="A213" s="100"/>
      <c r="B213" s="97"/>
      <c r="D213" s="97"/>
      <c r="I213" s="97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</row>
    <row r="214" ht="15.75" customHeight="1">
      <c r="A214" s="100"/>
      <c r="B214" s="97"/>
      <c r="D214" s="97"/>
      <c r="I214" s="97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</row>
    <row r="215" ht="15.75" customHeight="1">
      <c r="A215" s="100"/>
      <c r="B215" s="97"/>
      <c r="D215" s="97"/>
      <c r="I215" s="97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</row>
    <row r="216" ht="15.75" customHeight="1">
      <c r="A216" s="100"/>
      <c r="B216" s="97"/>
      <c r="D216" s="97"/>
      <c r="I216" s="97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</row>
    <row r="217" ht="15.75" customHeight="1">
      <c r="A217" s="100"/>
      <c r="B217" s="97"/>
      <c r="D217" s="97"/>
      <c r="I217" s="97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</row>
    <row r="218" ht="15.75" customHeight="1">
      <c r="A218" s="100"/>
      <c r="B218" s="97"/>
      <c r="D218" s="97"/>
      <c r="I218" s="97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</row>
    <row r="219" ht="15.75" customHeight="1">
      <c r="A219" s="100"/>
      <c r="B219" s="97"/>
      <c r="D219" s="97"/>
      <c r="I219" s="97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</row>
    <row r="220" ht="15.75" customHeight="1">
      <c r="A220" s="100"/>
      <c r="B220" s="97"/>
      <c r="D220" s="97"/>
      <c r="I220" s="97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</row>
    <row r="221" ht="15.75" customHeight="1">
      <c r="A221" s="100"/>
      <c r="B221" s="97"/>
      <c r="D221" s="97"/>
      <c r="I221" s="97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</row>
    <row r="222" ht="15.75" customHeight="1">
      <c r="A222" s="100"/>
      <c r="B222" s="97"/>
      <c r="D222" s="97"/>
      <c r="I222" s="97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</row>
    <row r="223" ht="15.75" customHeight="1">
      <c r="A223" s="100"/>
      <c r="B223" s="97"/>
      <c r="D223" s="97"/>
      <c r="I223" s="97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</row>
    <row r="224" ht="15.75" customHeight="1">
      <c r="A224" s="100"/>
      <c r="B224" s="97"/>
      <c r="D224" s="97"/>
      <c r="I224" s="97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</row>
    <row r="225" ht="15.75" customHeight="1">
      <c r="A225" s="100"/>
      <c r="B225" s="97"/>
      <c r="D225" s="97"/>
      <c r="I225" s="97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</row>
    <row r="226" ht="15.75" customHeight="1">
      <c r="A226" s="100"/>
      <c r="B226" s="97"/>
      <c r="D226" s="97"/>
      <c r="I226" s="97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</row>
    <row r="227" ht="15.75" customHeight="1">
      <c r="A227" s="100"/>
      <c r="B227" s="97"/>
      <c r="D227" s="97"/>
      <c r="I227" s="97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</row>
    <row r="228" ht="15.75" customHeight="1">
      <c r="A228" s="100"/>
      <c r="B228" s="97"/>
      <c r="D228" s="97"/>
      <c r="I228" s="97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</row>
    <row r="229" ht="15.75" customHeight="1">
      <c r="A229" s="100"/>
      <c r="B229" s="97"/>
      <c r="D229" s="97"/>
      <c r="I229" s="97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</row>
    <row r="230" ht="15.75" customHeight="1">
      <c r="A230" s="100"/>
      <c r="B230" s="97"/>
      <c r="D230" s="97"/>
      <c r="I230" s="97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</row>
    <row r="231" ht="15.75" customHeight="1">
      <c r="A231" s="100"/>
      <c r="B231" s="97"/>
      <c r="D231" s="97"/>
      <c r="I231" s="97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</row>
    <row r="232" ht="15.75" customHeight="1">
      <c r="A232" s="100"/>
      <c r="B232" s="97"/>
      <c r="D232" s="97"/>
      <c r="I232" s="97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</row>
    <row r="233" ht="15.75" customHeight="1">
      <c r="A233" s="100"/>
      <c r="B233" s="97"/>
      <c r="D233" s="97"/>
      <c r="I233" s="97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</row>
    <row r="234" ht="15.75" customHeight="1">
      <c r="A234" s="100"/>
      <c r="B234" s="97"/>
      <c r="D234" s="97"/>
      <c r="I234" s="97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</row>
    <row r="235" ht="15.75" customHeight="1">
      <c r="A235" s="100"/>
      <c r="B235" s="97"/>
      <c r="D235" s="97"/>
      <c r="I235" s="97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</row>
    <row r="236" ht="15.75" customHeight="1">
      <c r="A236" s="100"/>
      <c r="B236" s="97"/>
      <c r="D236" s="97"/>
      <c r="I236" s="97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</row>
    <row r="237" ht="15.75" customHeight="1">
      <c r="A237" s="100"/>
      <c r="B237" s="97"/>
      <c r="D237" s="97"/>
      <c r="I237" s="97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</row>
    <row r="238" ht="15.75" customHeight="1">
      <c r="A238" s="100"/>
      <c r="B238" s="97"/>
      <c r="D238" s="97"/>
      <c r="I238" s="97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</row>
    <row r="239" ht="15.75" customHeight="1">
      <c r="A239" s="100"/>
      <c r="B239" s="97"/>
      <c r="D239" s="97"/>
      <c r="I239" s="97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</row>
    <row r="240" ht="15.75" customHeight="1">
      <c r="A240" s="100"/>
      <c r="B240" s="97"/>
      <c r="D240" s="97"/>
      <c r="I240" s="97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</row>
    <row r="241" ht="15.75" customHeight="1">
      <c r="A241" s="100"/>
      <c r="B241" s="97"/>
      <c r="D241" s="97"/>
      <c r="I241" s="97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</row>
    <row r="242" ht="15.75" customHeight="1">
      <c r="A242" s="100"/>
      <c r="B242" s="97"/>
      <c r="D242" s="97"/>
      <c r="I242" s="97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</row>
    <row r="243" ht="15.75" customHeight="1">
      <c r="A243" s="100"/>
      <c r="B243" s="97"/>
      <c r="D243" s="97"/>
      <c r="I243" s="97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</row>
    <row r="244" ht="15.75" customHeight="1">
      <c r="A244" s="100"/>
      <c r="B244" s="97"/>
      <c r="D244" s="97"/>
      <c r="I244" s="97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</row>
    <row r="245" ht="15.75" customHeight="1">
      <c r="A245" s="100"/>
      <c r="B245" s="97"/>
      <c r="D245" s="97"/>
      <c r="I245" s="97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</row>
    <row r="246" ht="15.75" customHeight="1">
      <c r="A246" s="100"/>
      <c r="B246" s="97"/>
      <c r="D246" s="97"/>
      <c r="I246" s="97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</row>
    <row r="247" ht="15.75" customHeight="1">
      <c r="A247" s="100"/>
      <c r="B247" s="97"/>
      <c r="D247" s="97"/>
      <c r="I247" s="97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</row>
    <row r="248" ht="15.75" customHeight="1">
      <c r="A248" s="100"/>
      <c r="B248" s="97"/>
      <c r="D248" s="97"/>
      <c r="I248" s="97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</row>
    <row r="249" ht="15.75" customHeight="1">
      <c r="A249" s="100"/>
      <c r="B249" s="97"/>
      <c r="D249" s="97"/>
      <c r="I249" s="97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</row>
    <row r="250" ht="15.75" customHeight="1">
      <c r="A250" s="100"/>
      <c r="B250" s="97"/>
      <c r="D250" s="97"/>
      <c r="I250" s="97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</row>
    <row r="251" ht="15.75" customHeight="1">
      <c r="A251" s="100"/>
      <c r="B251" s="97"/>
      <c r="D251" s="97"/>
      <c r="I251" s="97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</row>
    <row r="252" ht="15.75" customHeight="1">
      <c r="A252" s="100"/>
      <c r="B252" s="97"/>
      <c r="D252" s="97"/>
      <c r="I252" s="97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</row>
    <row r="253" ht="15.75" customHeight="1">
      <c r="A253" s="100"/>
      <c r="B253" s="97"/>
      <c r="D253" s="97"/>
      <c r="I253" s="97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</row>
    <row r="254" ht="15.75" customHeight="1">
      <c r="A254" s="100"/>
      <c r="B254" s="97"/>
      <c r="D254" s="97"/>
      <c r="I254" s="97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</row>
    <row r="255" ht="15.75" customHeight="1">
      <c r="A255" s="100"/>
      <c r="B255" s="97"/>
      <c r="D255" s="97"/>
      <c r="I255" s="97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</row>
    <row r="256" ht="15.75" customHeight="1">
      <c r="A256" s="100"/>
      <c r="B256" s="97"/>
      <c r="D256" s="97"/>
      <c r="I256" s="97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</row>
    <row r="257" ht="15.75" customHeight="1">
      <c r="A257" s="100"/>
      <c r="B257" s="97"/>
      <c r="D257" s="97"/>
      <c r="I257" s="97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</row>
    <row r="258" ht="15.75" customHeight="1">
      <c r="A258" s="100"/>
      <c r="B258" s="97"/>
      <c r="D258" s="97"/>
      <c r="I258" s="97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</row>
    <row r="259" ht="15.75" customHeight="1">
      <c r="A259" s="100"/>
      <c r="B259" s="97"/>
      <c r="D259" s="97"/>
      <c r="I259" s="97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</row>
    <row r="260" ht="15.75" customHeight="1">
      <c r="A260" s="100"/>
      <c r="B260" s="97"/>
      <c r="D260" s="97"/>
      <c r="I260" s="97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</row>
    <row r="261" ht="15.75" customHeight="1">
      <c r="A261" s="100"/>
      <c r="B261" s="97"/>
      <c r="D261" s="97"/>
      <c r="I261" s="97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</row>
    <row r="262" ht="15.75" customHeight="1">
      <c r="A262" s="89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</row>
    <row r="263" ht="15.75" customHeight="1">
      <c r="A263" s="89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</row>
    <row r="264" ht="15.75" customHeight="1">
      <c r="A264" s="89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</row>
    <row r="265" ht="15.75" customHeight="1">
      <c r="A265" s="89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</row>
    <row r="266" ht="15.75" customHeight="1">
      <c r="A266" s="89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</row>
    <row r="267" ht="15.75" customHeight="1">
      <c r="A267" s="89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</row>
    <row r="268" ht="15.75" customHeight="1">
      <c r="A268" s="89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</row>
    <row r="269" ht="15.75" customHeight="1">
      <c r="A269" s="89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</row>
    <row r="270" ht="15.75" customHeight="1">
      <c r="A270" s="89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</row>
    <row r="271" ht="15.75" customHeight="1">
      <c r="A271" s="89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</row>
    <row r="272" ht="15.75" customHeight="1">
      <c r="A272" s="89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</row>
    <row r="273" ht="15.75" customHeight="1">
      <c r="A273" s="89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</row>
    <row r="274" ht="15.75" customHeight="1">
      <c r="A274" s="89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</row>
    <row r="275" ht="15.75" customHeight="1">
      <c r="A275" s="89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</row>
    <row r="276" ht="15.75" customHeight="1">
      <c r="A276" s="89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</row>
    <row r="277" ht="15.75" customHeight="1">
      <c r="A277" s="89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</row>
    <row r="278" ht="15.75" customHeight="1">
      <c r="A278" s="89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</row>
    <row r="279" ht="15.75" customHeight="1">
      <c r="A279" s="89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</row>
    <row r="280" ht="15.75" customHeight="1">
      <c r="A280" s="89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</row>
    <row r="281" ht="15.75" customHeight="1">
      <c r="A281" s="89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</row>
    <row r="282" ht="15.75" customHeight="1">
      <c r="A282" s="89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</row>
    <row r="283" ht="15.75" customHeight="1">
      <c r="A283" s="89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</row>
    <row r="284" ht="15.75" customHeight="1">
      <c r="A284" s="89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</row>
    <row r="285" ht="15.75" customHeight="1">
      <c r="A285" s="89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</row>
    <row r="286" ht="15.75" customHeight="1">
      <c r="A286" s="89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</row>
    <row r="287" ht="15.75" customHeight="1">
      <c r="A287" s="89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</row>
    <row r="288" ht="15.75" customHeight="1">
      <c r="A288" s="89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</row>
    <row r="289" ht="15.75" customHeight="1">
      <c r="A289" s="89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</row>
    <row r="290" ht="15.75" customHeight="1">
      <c r="A290" s="89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</row>
    <row r="291" ht="15.75" customHeight="1">
      <c r="A291" s="89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</row>
    <row r="292" ht="15.75" customHeight="1">
      <c r="A292" s="89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</row>
    <row r="293" ht="15.75" customHeight="1">
      <c r="A293" s="89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</row>
    <row r="294" ht="15.75" customHeight="1">
      <c r="A294" s="89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</row>
    <row r="295" ht="15.75" customHeight="1">
      <c r="A295" s="89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</row>
    <row r="296" ht="15.75" customHeight="1">
      <c r="A296" s="89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</row>
    <row r="297" ht="15.75" customHeight="1">
      <c r="A297" s="89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</row>
    <row r="298" ht="15.75" customHeight="1">
      <c r="A298" s="89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</row>
    <row r="299" ht="15.75" customHeight="1">
      <c r="A299" s="89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</row>
    <row r="300" ht="15.75" customHeight="1">
      <c r="A300" s="89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</row>
    <row r="301" ht="15.75" customHeight="1">
      <c r="A301" s="89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</row>
    <row r="302" ht="15.75" customHeight="1">
      <c r="A302" s="89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</row>
    <row r="303" ht="15.75" customHeight="1">
      <c r="A303" s="89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</row>
    <row r="304" ht="15.75" customHeight="1">
      <c r="A304" s="89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</row>
    <row r="305" ht="15.75" customHeight="1">
      <c r="A305" s="89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</row>
    <row r="306" ht="15.75" customHeight="1">
      <c r="A306" s="89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</row>
    <row r="307" ht="15.75" customHeight="1">
      <c r="A307" s="89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</row>
    <row r="308" ht="15.75" customHeight="1">
      <c r="A308" s="89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</row>
    <row r="309" ht="15.75" customHeight="1">
      <c r="A309" s="89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</row>
    <row r="310" ht="15.75" customHeight="1">
      <c r="A310" s="89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</row>
    <row r="311" ht="15.75" customHeight="1">
      <c r="A311" s="89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</row>
    <row r="312" ht="15.75" customHeight="1">
      <c r="A312" s="89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</row>
    <row r="313" ht="15.75" customHeight="1">
      <c r="A313" s="89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</row>
    <row r="314" ht="15.75" customHeight="1">
      <c r="A314" s="89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</row>
    <row r="315" ht="15.75" customHeight="1">
      <c r="A315" s="89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</row>
    <row r="316" ht="15.75" customHeight="1">
      <c r="A316" s="89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</row>
    <row r="317" ht="15.75" customHeight="1">
      <c r="A317" s="89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</row>
    <row r="318" ht="15.75" customHeight="1">
      <c r="A318" s="89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</row>
    <row r="319" ht="15.75" customHeight="1">
      <c r="A319" s="89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</row>
    <row r="320" ht="15.75" customHeight="1">
      <c r="A320" s="89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</row>
    <row r="321" ht="15.75" customHeight="1">
      <c r="A321" s="89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</row>
    <row r="322" ht="15.75" customHeight="1">
      <c r="A322" s="89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</row>
    <row r="323" ht="15.75" customHeight="1">
      <c r="A323" s="89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</row>
    <row r="324" ht="15.75" customHeight="1">
      <c r="A324" s="89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</row>
    <row r="325" ht="15.75" customHeight="1">
      <c r="A325" s="89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</row>
    <row r="326" ht="15.75" customHeight="1">
      <c r="A326" s="89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</row>
    <row r="327" ht="15.75" customHeight="1">
      <c r="A327" s="89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</row>
    <row r="328" ht="15.75" customHeight="1">
      <c r="A328" s="89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</row>
    <row r="329" ht="15.75" customHeight="1">
      <c r="A329" s="89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</row>
    <row r="330" ht="15.75" customHeight="1">
      <c r="A330" s="89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</row>
    <row r="331" ht="15.75" customHeight="1">
      <c r="A331" s="89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</row>
    <row r="332" ht="15.75" customHeight="1">
      <c r="A332" s="89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</row>
    <row r="333" ht="15.75" customHeight="1">
      <c r="A333" s="89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</row>
    <row r="334" ht="15.75" customHeight="1">
      <c r="A334" s="89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</row>
    <row r="335" ht="15.75" customHeight="1">
      <c r="A335" s="89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</row>
    <row r="336" ht="15.75" customHeight="1">
      <c r="A336" s="89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</row>
    <row r="337" ht="15.75" customHeight="1">
      <c r="A337" s="89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</row>
    <row r="338" ht="15.75" customHeight="1">
      <c r="A338" s="89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</row>
    <row r="339" ht="15.75" customHeight="1">
      <c r="A339" s="89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</row>
    <row r="340" ht="15.75" customHeight="1">
      <c r="A340" s="89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</row>
    <row r="341" ht="15.75" customHeight="1">
      <c r="A341" s="89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</row>
    <row r="342" ht="15.75" customHeight="1">
      <c r="A342" s="89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</row>
    <row r="343" ht="15.75" customHeight="1">
      <c r="A343" s="89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</row>
    <row r="344" ht="15.75" customHeight="1">
      <c r="A344" s="89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</row>
    <row r="345" ht="15.75" customHeight="1">
      <c r="A345" s="89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</row>
    <row r="346" ht="15.75" customHeight="1">
      <c r="A346" s="89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</row>
    <row r="347" ht="15.75" customHeight="1">
      <c r="A347" s="89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</row>
    <row r="348" ht="15.75" customHeight="1">
      <c r="A348" s="89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</row>
    <row r="349" ht="15.75" customHeight="1">
      <c r="A349" s="89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</row>
    <row r="350" ht="15.75" customHeight="1">
      <c r="A350" s="89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</row>
    <row r="351" ht="15.75" customHeight="1">
      <c r="A351" s="89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</row>
    <row r="352" ht="15.75" customHeight="1">
      <c r="A352" s="89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</row>
    <row r="353" ht="15.75" customHeight="1">
      <c r="A353" s="89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</row>
    <row r="354" ht="15.75" customHeight="1">
      <c r="A354" s="89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</row>
    <row r="355" ht="15.75" customHeight="1">
      <c r="A355" s="89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</row>
    <row r="356" ht="15.75" customHeight="1">
      <c r="A356" s="89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</row>
    <row r="357" ht="15.75" customHeight="1">
      <c r="A357" s="89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</row>
    <row r="358" ht="15.75" customHeight="1">
      <c r="A358" s="89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</row>
    <row r="359" ht="15.75" customHeight="1">
      <c r="A359" s="89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</row>
    <row r="360" ht="15.75" customHeight="1">
      <c r="A360" s="89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</row>
    <row r="361" ht="15.75" customHeight="1">
      <c r="A361" s="89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</row>
    <row r="362" ht="15.75" customHeight="1">
      <c r="A362" s="89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</row>
    <row r="363" ht="15.75" customHeight="1">
      <c r="A363" s="89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</row>
    <row r="364" ht="15.75" customHeight="1">
      <c r="A364" s="89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</row>
    <row r="365" ht="15.75" customHeight="1">
      <c r="A365" s="89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</row>
    <row r="366" ht="15.75" customHeight="1">
      <c r="A366" s="89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</row>
    <row r="367" ht="15.75" customHeight="1">
      <c r="A367" s="89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</row>
    <row r="368" ht="15.75" customHeight="1">
      <c r="A368" s="89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</row>
    <row r="369" ht="15.75" customHeight="1">
      <c r="A369" s="89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</row>
    <row r="370" ht="15.75" customHeight="1">
      <c r="A370" s="89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</row>
    <row r="371" ht="15.75" customHeight="1">
      <c r="A371" s="89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</row>
    <row r="372" ht="15.75" customHeight="1">
      <c r="A372" s="89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</row>
    <row r="373" ht="15.75" customHeight="1">
      <c r="A373" s="89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</row>
    <row r="374" ht="15.75" customHeight="1">
      <c r="A374" s="89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</row>
    <row r="375" ht="15.75" customHeight="1">
      <c r="A375" s="89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</row>
    <row r="376" ht="15.75" customHeight="1">
      <c r="A376" s="89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</row>
    <row r="377" ht="15.75" customHeight="1">
      <c r="A377" s="89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</row>
    <row r="378" ht="15.75" customHeight="1">
      <c r="A378" s="89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</row>
    <row r="379" ht="15.75" customHeight="1">
      <c r="A379" s="89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</row>
    <row r="380" ht="15.75" customHeight="1">
      <c r="A380" s="89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</row>
    <row r="381" ht="15.75" customHeight="1">
      <c r="A381" s="89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</row>
    <row r="382" ht="15.75" customHeight="1">
      <c r="A382" s="89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</row>
    <row r="383" ht="15.75" customHeight="1">
      <c r="A383" s="89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</row>
    <row r="384" ht="15.75" customHeight="1">
      <c r="A384" s="89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</row>
    <row r="385" ht="15.75" customHeight="1">
      <c r="A385" s="89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</row>
    <row r="386" ht="15.75" customHeight="1">
      <c r="A386" s="89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</row>
    <row r="387" ht="15.75" customHeight="1">
      <c r="A387" s="89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</row>
    <row r="388" ht="15.75" customHeight="1">
      <c r="A388" s="89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</row>
    <row r="389" ht="15.75" customHeight="1">
      <c r="A389" s="89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</row>
    <row r="390" ht="15.75" customHeight="1">
      <c r="A390" s="89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</row>
    <row r="391" ht="15.75" customHeight="1">
      <c r="A391" s="89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</row>
    <row r="392" ht="15.75" customHeight="1">
      <c r="A392" s="89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</row>
    <row r="393" ht="15.75" customHeight="1">
      <c r="A393" s="89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</row>
    <row r="394" ht="15.75" customHeight="1">
      <c r="A394" s="89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</row>
    <row r="395" ht="15.75" customHeight="1">
      <c r="A395" s="89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</row>
    <row r="396" ht="15.75" customHeight="1">
      <c r="A396" s="89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</row>
    <row r="397" ht="15.75" customHeight="1">
      <c r="A397" s="89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</row>
    <row r="398" ht="15.75" customHeight="1">
      <c r="A398" s="89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</row>
    <row r="399" ht="15.75" customHeight="1">
      <c r="A399" s="89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</row>
    <row r="400" ht="15.75" customHeight="1">
      <c r="A400" s="89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</row>
    <row r="401" ht="15.75" customHeight="1">
      <c r="A401" s="89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</row>
    <row r="402" ht="15.75" customHeight="1">
      <c r="A402" s="89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</row>
    <row r="403" ht="15.75" customHeight="1">
      <c r="A403" s="89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</row>
    <row r="404" ht="15.75" customHeight="1">
      <c r="A404" s="89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</row>
    <row r="405" ht="15.75" customHeight="1">
      <c r="A405" s="89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</row>
    <row r="406" ht="15.75" customHeight="1">
      <c r="A406" s="89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</row>
    <row r="407" ht="15.75" customHeight="1">
      <c r="A407" s="89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</row>
    <row r="408" ht="15.75" customHeight="1">
      <c r="A408" s="89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</row>
    <row r="409" ht="15.75" customHeight="1">
      <c r="A409" s="89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</row>
    <row r="410" ht="15.75" customHeight="1">
      <c r="A410" s="89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</row>
    <row r="411" ht="15.75" customHeight="1">
      <c r="A411" s="89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</row>
    <row r="412" ht="15.75" customHeight="1">
      <c r="A412" s="89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</row>
    <row r="413" ht="15.75" customHeight="1">
      <c r="A413" s="89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</row>
    <row r="414" ht="15.75" customHeight="1">
      <c r="A414" s="89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</row>
    <row r="415" ht="15.75" customHeight="1">
      <c r="A415" s="89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</row>
    <row r="416" ht="15.75" customHeight="1">
      <c r="A416" s="89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</row>
    <row r="417" ht="15.75" customHeight="1">
      <c r="A417" s="89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</row>
    <row r="418" ht="15.75" customHeight="1">
      <c r="A418" s="89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</row>
    <row r="419" ht="15.75" customHeight="1">
      <c r="A419" s="89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</row>
    <row r="420" ht="15.75" customHeight="1">
      <c r="A420" s="89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</row>
    <row r="421" ht="15.75" customHeight="1">
      <c r="A421" s="89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</row>
    <row r="422" ht="15.75" customHeight="1">
      <c r="A422" s="89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</row>
    <row r="423" ht="15.75" customHeight="1">
      <c r="A423" s="89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</row>
    <row r="424" ht="15.75" customHeight="1">
      <c r="A424" s="89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</row>
    <row r="425" ht="15.75" customHeight="1">
      <c r="A425" s="89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</row>
    <row r="426" ht="15.75" customHeight="1">
      <c r="A426" s="89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</row>
    <row r="427" ht="15.75" customHeight="1">
      <c r="A427" s="89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</row>
    <row r="428" ht="15.75" customHeight="1">
      <c r="A428" s="89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</row>
    <row r="429" ht="15.75" customHeight="1">
      <c r="A429" s="89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</row>
    <row r="430" ht="15.75" customHeight="1">
      <c r="A430" s="89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</row>
    <row r="431" ht="15.75" customHeight="1">
      <c r="A431" s="89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</row>
    <row r="432" ht="15.75" customHeight="1">
      <c r="A432" s="89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</row>
    <row r="433" ht="15.75" customHeight="1">
      <c r="A433" s="89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</row>
    <row r="434" ht="15.75" customHeight="1">
      <c r="A434" s="89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</row>
    <row r="435" ht="15.75" customHeight="1">
      <c r="A435" s="89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</row>
    <row r="436" ht="15.75" customHeight="1">
      <c r="A436" s="89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</row>
    <row r="437" ht="15.75" customHeight="1">
      <c r="A437" s="89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</row>
    <row r="438" ht="15.75" customHeight="1">
      <c r="A438" s="89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</row>
    <row r="439" ht="15.75" customHeight="1">
      <c r="A439" s="89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</row>
    <row r="440" ht="15.75" customHeight="1">
      <c r="A440" s="89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</row>
    <row r="441" ht="15.75" customHeight="1">
      <c r="A441" s="89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</row>
    <row r="442" ht="15.75" customHeight="1">
      <c r="A442" s="89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</row>
    <row r="443" ht="15.75" customHeight="1">
      <c r="A443" s="89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</row>
    <row r="444" ht="15.75" customHeight="1">
      <c r="A444" s="89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</row>
    <row r="445" ht="15.75" customHeight="1">
      <c r="A445" s="89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</row>
    <row r="446" ht="15.75" customHeight="1">
      <c r="A446" s="89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</row>
    <row r="447" ht="15.75" customHeight="1">
      <c r="A447" s="89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</row>
    <row r="448" ht="15.75" customHeight="1">
      <c r="A448" s="89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</row>
    <row r="449" ht="15.75" customHeight="1">
      <c r="A449" s="89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</row>
    <row r="450" ht="15.75" customHeight="1">
      <c r="A450" s="89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</row>
    <row r="451" ht="15.75" customHeight="1">
      <c r="A451" s="89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</row>
    <row r="452" ht="15.75" customHeight="1">
      <c r="A452" s="89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</row>
    <row r="453" ht="15.75" customHeight="1">
      <c r="A453" s="89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</row>
    <row r="454" ht="15.75" customHeight="1">
      <c r="A454" s="89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</row>
    <row r="455" ht="15.75" customHeight="1">
      <c r="A455" s="89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</row>
    <row r="456" ht="15.75" customHeight="1">
      <c r="A456" s="89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</row>
    <row r="457" ht="15.75" customHeight="1">
      <c r="A457" s="89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</row>
    <row r="458" ht="15.75" customHeight="1">
      <c r="A458" s="89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</row>
    <row r="459" ht="15.75" customHeight="1">
      <c r="A459" s="89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</row>
    <row r="460" ht="15.75" customHeight="1">
      <c r="A460" s="89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</row>
    <row r="461" ht="15.75" customHeight="1">
      <c r="A461" s="89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</row>
    <row r="462" ht="15.75" customHeight="1">
      <c r="A462" s="89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</row>
    <row r="463" ht="15.75" customHeight="1">
      <c r="A463" s="89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</row>
    <row r="464" ht="15.75" customHeight="1">
      <c r="A464" s="89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</row>
    <row r="465" ht="15.75" customHeight="1">
      <c r="A465" s="89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</row>
    <row r="466" ht="15.75" customHeight="1">
      <c r="A466" s="89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</row>
    <row r="467" ht="15.75" customHeight="1">
      <c r="A467" s="89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</row>
    <row r="468" ht="15.75" customHeight="1">
      <c r="A468" s="89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</row>
    <row r="469" ht="15.75" customHeight="1">
      <c r="A469" s="89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</row>
    <row r="470" ht="15.75" customHeight="1">
      <c r="A470" s="89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</row>
    <row r="471" ht="15.75" customHeight="1">
      <c r="A471" s="89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</row>
    <row r="472" ht="15.75" customHeight="1">
      <c r="A472" s="89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</row>
    <row r="473" ht="15.75" customHeight="1">
      <c r="A473" s="89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</row>
    <row r="474" ht="15.75" customHeight="1">
      <c r="A474" s="89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</row>
    <row r="475" ht="15.75" customHeight="1">
      <c r="A475" s="89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</row>
    <row r="476" ht="15.75" customHeight="1">
      <c r="A476" s="89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</row>
    <row r="477" ht="15.75" customHeight="1">
      <c r="A477" s="89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</row>
    <row r="478" ht="15.75" customHeight="1">
      <c r="A478" s="89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</row>
    <row r="479" ht="15.75" customHeight="1">
      <c r="A479" s="89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</row>
    <row r="480" ht="15.75" customHeight="1">
      <c r="A480" s="89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</row>
    <row r="481" ht="15.75" customHeight="1">
      <c r="A481" s="89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</row>
    <row r="482" ht="15.75" customHeight="1">
      <c r="A482" s="89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</row>
    <row r="483" ht="15.75" customHeight="1">
      <c r="A483" s="89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</row>
    <row r="484" ht="15.75" customHeight="1">
      <c r="A484" s="89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</row>
    <row r="485" ht="15.75" customHeight="1">
      <c r="A485" s="89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</row>
    <row r="486" ht="15.75" customHeight="1">
      <c r="A486" s="89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</row>
    <row r="487" ht="15.75" customHeight="1">
      <c r="A487" s="89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</row>
    <row r="488" ht="15.75" customHeight="1">
      <c r="A488" s="89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</row>
    <row r="489" ht="15.75" customHeight="1">
      <c r="A489" s="89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</row>
    <row r="490" ht="15.75" customHeight="1">
      <c r="A490" s="89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</row>
    <row r="491" ht="15.75" customHeight="1">
      <c r="A491" s="89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</row>
    <row r="492" ht="15.75" customHeight="1">
      <c r="A492" s="89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</row>
    <row r="493" ht="15.75" customHeight="1">
      <c r="A493" s="89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</row>
    <row r="494" ht="15.75" customHeight="1">
      <c r="A494" s="89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</row>
    <row r="495" ht="15.75" customHeight="1">
      <c r="A495" s="89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</row>
    <row r="496" ht="15.75" customHeight="1">
      <c r="A496" s="89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</row>
    <row r="497" ht="15.75" customHeight="1">
      <c r="A497" s="89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</row>
    <row r="498" ht="15.75" customHeight="1">
      <c r="A498" s="89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</row>
    <row r="499" ht="15.75" customHeight="1">
      <c r="A499" s="89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</row>
    <row r="500" ht="15.75" customHeight="1">
      <c r="A500" s="89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</row>
    <row r="501" ht="15.75" customHeight="1">
      <c r="A501" s="89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</row>
    <row r="502" ht="15.75" customHeight="1">
      <c r="A502" s="89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</row>
    <row r="503" ht="15.75" customHeight="1">
      <c r="A503" s="89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</row>
    <row r="504" ht="15.75" customHeight="1">
      <c r="A504" s="89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</row>
    <row r="505" ht="15.75" customHeight="1">
      <c r="A505" s="89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</row>
    <row r="506" ht="15.75" customHeight="1">
      <c r="A506" s="89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</row>
    <row r="507" ht="15.75" customHeight="1">
      <c r="A507" s="89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</row>
    <row r="508" ht="15.75" customHeight="1">
      <c r="A508" s="89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</row>
    <row r="509" ht="15.75" customHeight="1">
      <c r="A509" s="89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</row>
    <row r="510" ht="15.75" customHeight="1">
      <c r="A510" s="89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</row>
    <row r="511" ht="15.75" customHeight="1">
      <c r="A511" s="89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</row>
    <row r="512" ht="15.75" customHeight="1">
      <c r="A512" s="89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</row>
    <row r="513" ht="15.75" customHeight="1">
      <c r="A513" s="89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</row>
    <row r="514" ht="15.75" customHeight="1">
      <c r="A514" s="89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</row>
    <row r="515" ht="15.75" customHeight="1">
      <c r="A515" s="89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</row>
    <row r="516" ht="15.75" customHeight="1">
      <c r="A516" s="89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</row>
    <row r="517" ht="15.75" customHeight="1">
      <c r="A517" s="89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</row>
    <row r="518" ht="15.75" customHeight="1">
      <c r="A518" s="89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</row>
    <row r="519" ht="15.75" customHeight="1">
      <c r="A519" s="89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</row>
    <row r="520" ht="15.75" customHeight="1">
      <c r="A520" s="89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</row>
    <row r="521" ht="15.75" customHeight="1">
      <c r="A521" s="89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</row>
    <row r="522" ht="15.75" customHeight="1">
      <c r="A522" s="89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</row>
    <row r="523" ht="15.75" customHeight="1">
      <c r="A523" s="89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</row>
    <row r="524" ht="15.75" customHeight="1">
      <c r="A524" s="89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</row>
    <row r="525" ht="15.75" customHeight="1">
      <c r="A525" s="89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</row>
    <row r="526" ht="15.75" customHeight="1">
      <c r="A526" s="89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</row>
    <row r="527" ht="15.75" customHeight="1">
      <c r="A527" s="89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</row>
    <row r="528" ht="15.75" customHeight="1">
      <c r="A528" s="89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</row>
    <row r="529" ht="15.75" customHeight="1">
      <c r="A529" s="89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</row>
    <row r="530" ht="15.75" customHeight="1">
      <c r="A530" s="89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</row>
    <row r="531" ht="15.75" customHeight="1">
      <c r="A531" s="89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</row>
    <row r="532" ht="15.75" customHeight="1">
      <c r="A532" s="89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</row>
    <row r="533" ht="15.75" customHeight="1">
      <c r="A533" s="89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</row>
    <row r="534" ht="15.75" customHeight="1">
      <c r="A534" s="89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</row>
    <row r="535" ht="15.75" customHeight="1">
      <c r="A535" s="89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</row>
    <row r="536" ht="15.75" customHeight="1">
      <c r="A536" s="89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</row>
    <row r="537" ht="15.75" customHeight="1">
      <c r="A537" s="89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</row>
    <row r="538" ht="15.75" customHeight="1">
      <c r="A538" s="89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</row>
    <row r="539" ht="15.75" customHeight="1">
      <c r="A539" s="89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</row>
    <row r="540" ht="15.75" customHeight="1">
      <c r="A540" s="89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</row>
    <row r="541" ht="15.75" customHeight="1">
      <c r="A541" s="89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</row>
    <row r="542" ht="15.75" customHeight="1">
      <c r="A542" s="89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</row>
    <row r="543" ht="15.75" customHeight="1">
      <c r="A543" s="89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</row>
    <row r="544" ht="15.75" customHeight="1">
      <c r="A544" s="89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</row>
    <row r="545" ht="15.75" customHeight="1">
      <c r="A545" s="89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</row>
    <row r="546" ht="15.75" customHeight="1">
      <c r="A546" s="89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</row>
    <row r="547" ht="15.75" customHeight="1">
      <c r="A547" s="89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</row>
    <row r="548" ht="15.75" customHeight="1">
      <c r="A548" s="89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</row>
    <row r="549" ht="15.75" customHeight="1">
      <c r="A549" s="89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</row>
    <row r="550" ht="15.75" customHeight="1">
      <c r="A550" s="89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</row>
    <row r="551" ht="15.75" customHeight="1">
      <c r="A551" s="89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</row>
    <row r="552" ht="15.75" customHeight="1">
      <c r="A552" s="89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</row>
    <row r="553" ht="15.75" customHeight="1">
      <c r="A553" s="89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</row>
    <row r="554" ht="15.75" customHeight="1">
      <c r="A554" s="89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</row>
    <row r="555" ht="15.75" customHeight="1">
      <c r="A555" s="89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</row>
    <row r="556" ht="15.75" customHeight="1">
      <c r="A556" s="89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</row>
    <row r="557" ht="15.75" customHeight="1">
      <c r="A557" s="89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</row>
    <row r="558" ht="15.75" customHeight="1">
      <c r="A558" s="89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</row>
    <row r="559" ht="15.75" customHeight="1">
      <c r="A559" s="89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</row>
    <row r="560" ht="15.75" customHeight="1">
      <c r="A560" s="89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</row>
    <row r="561" ht="15.75" customHeight="1">
      <c r="A561" s="89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</row>
    <row r="562" ht="15.75" customHeight="1">
      <c r="A562" s="89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</row>
    <row r="563" ht="15.75" customHeight="1">
      <c r="A563" s="89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</row>
    <row r="564" ht="15.75" customHeight="1">
      <c r="A564" s="89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</row>
    <row r="565" ht="15.75" customHeight="1">
      <c r="A565" s="89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</row>
    <row r="566" ht="15.75" customHeight="1">
      <c r="A566" s="89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</row>
    <row r="567" ht="15.75" customHeight="1">
      <c r="A567" s="89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</row>
    <row r="568" ht="15.75" customHeight="1">
      <c r="A568" s="89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</row>
    <row r="569" ht="15.75" customHeight="1">
      <c r="A569" s="89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</row>
    <row r="570" ht="15.75" customHeight="1">
      <c r="A570" s="89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</row>
    <row r="571" ht="15.75" customHeight="1">
      <c r="A571" s="89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</row>
    <row r="572" ht="15.75" customHeight="1">
      <c r="A572" s="89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</row>
    <row r="573" ht="15.75" customHeight="1">
      <c r="A573" s="89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</row>
    <row r="574" ht="15.75" customHeight="1">
      <c r="A574" s="89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</row>
    <row r="575" ht="15.75" customHeight="1">
      <c r="A575" s="89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</row>
    <row r="576" ht="15.75" customHeight="1">
      <c r="A576" s="89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</row>
    <row r="577" ht="15.75" customHeight="1">
      <c r="A577" s="89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</row>
    <row r="578" ht="15.75" customHeight="1">
      <c r="A578" s="89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</row>
    <row r="579" ht="15.75" customHeight="1">
      <c r="A579" s="89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</row>
    <row r="580" ht="15.75" customHeight="1">
      <c r="A580" s="89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</row>
    <row r="581" ht="15.75" customHeight="1">
      <c r="A581" s="89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</row>
    <row r="582" ht="15.75" customHeight="1">
      <c r="A582" s="89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</row>
    <row r="583" ht="15.75" customHeight="1">
      <c r="A583" s="89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</row>
    <row r="584" ht="15.75" customHeight="1">
      <c r="A584" s="89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</row>
    <row r="585" ht="15.75" customHeight="1">
      <c r="A585" s="89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</row>
    <row r="586" ht="15.75" customHeight="1">
      <c r="A586" s="89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</row>
    <row r="587" ht="15.75" customHeight="1">
      <c r="A587" s="89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</row>
    <row r="588" ht="15.75" customHeight="1">
      <c r="A588" s="89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</row>
    <row r="589" ht="15.75" customHeight="1">
      <c r="A589" s="89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</row>
    <row r="590" ht="15.75" customHeight="1">
      <c r="A590" s="89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</row>
    <row r="591" ht="15.75" customHeight="1">
      <c r="A591" s="89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</row>
    <row r="592" ht="15.75" customHeight="1">
      <c r="A592" s="89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</row>
    <row r="593" ht="15.75" customHeight="1">
      <c r="A593" s="89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</row>
    <row r="594" ht="15.75" customHeight="1">
      <c r="A594" s="89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</row>
    <row r="595" ht="15.75" customHeight="1">
      <c r="A595" s="89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</row>
    <row r="596" ht="15.75" customHeight="1">
      <c r="A596" s="89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</row>
    <row r="597" ht="15.75" customHeight="1">
      <c r="A597" s="89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</row>
    <row r="598" ht="15.75" customHeight="1">
      <c r="A598" s="89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</row>
    <row r="599" ht="15.75" customHeight="1">
      <c r="A599" s="89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</row>
    <row r="600" ht="15.75" customHeight="1">
      <c r="A600" s="89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</row>
    <row r="601" ht="15.75" customHeight="1">
      <c r="A601" s="89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</row>
    <row r="602" ht="15.75" customHeight="1">
      <c r="A602" s="89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</row>
    <row r="603" ht="15.75" customHeight="1">
      <c r="A603" s="89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</row>
    <row r="604" ht="15.75" customHeight="1">
      <c r="A604" s="89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</row>
    <row r="605" ht="15.75" customHeight="1">
      <c r="A605" s="89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</row>
    <row r="606" ht="15.75" customHeight="1">
      <c r="A606" s="89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</row>
    <row r="607" ht="15.75" customHeight="1">
      <c r="A607" s="89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</row>
    <row r="608" ht="15.75" customHeight="1">
      <c r="A608" s="89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</row>
    <row r="609" ht="15.75" customHeight="1">
      <c r="A609" s="89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</row>
    <row r="610" ht="15.75" customHeight="1">
      <c r="A610" s="89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</row>
    <row r="611" ht="15.75" customHeight="1">
      <c r="A611" s="89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</row>
    <row r="612" ht="15.75" customHeight="1">
      <c r="A612" s="89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</row>
    <row r="613" ht="15.75" customHeight="1">
      <c r="A613" s="89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</row>
    <row r="614" ht="15.75" customHeight="1">
      <c r="A614" s="89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</row>
    <row r="615" ht="15.75" customHeight="1">
      <c r="A615" s="89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</row>
    <row r="616" ht="15.75" customHeight="1">
      <c r="A616" s="89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</row>
    <row r="617" ht="15.75" customHeight="1">
      <c r="A617" s="89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</row>
    <row r="618" ht="15.75" customHeight="1">
      <c r="A618" s="89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</row>
    <row r="619" ht="15.75" customHeight="1">
      <c r="A619" s="89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</row>
    <row r="620" ht="15.75" customHeight="1">
      <c r="A620" s="89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</row>
    <row r="621" ht="15.75" customHeight="1">
      <c r="A621" s="89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</row>
    <row r="622" ht="15.75" customHeight="1">
      <c r="A622" s="89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</row>
    <row r="623" ht="15.75" customHeight="1">
      <c r="A623" s="89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</row>
    <row r="624" ht="15.75" customHeight="1">
      <c r="A624" s="89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</row>
    <row r="625" ht="15.75" customHeight="1">
      <c r="A625" s="89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</row>
    <row r="626" ht="15.75" customHeight="1">
      <c r="A626" s="89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</row>
    <row r="627" ht="15.75" customHeight="1">
      <c r="A627" s="89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</row>
    <row r="628" ht="15.75" customHeight="1">
      <c r="A628" s="89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</row>
    <row r="629" ht="15.75" customHeight="1">
      <c r="A629" s="89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</row>
    <row r="630" ht="15.75" customHeight="1">
      <c r="A630" s="89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</row>
    <row r="631" ht="15.75" customHeight="1">
      <c r="A631" s="89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</row>
    <row r="632" ht="15.75" customHeight="1">
      <c r="A632" s="89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</row>
    <row r="633" ht="15.75" customHeight="1">
      <c r="A633" s="89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</row>
    <row r="634" ht="15.75" customHeight="1">
      <c r="A634" s="89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</row>
    <row r="635" ht="15.75" customHeight="1">
      <c r="A635" s="89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</row>
    <row r="636" ht="15.75" customHeight="1">
      <c r="A636" s="89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</row>
    <row r="637" ht="15.75" customHeight="1">
      <c r="A637" s="89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</row>
    <row r="638" ht="15.75" customHeight="1">
      <c r="A638" s="89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</row>
    <row r="639" ht="15.75" customHeight="1">
      <c r="A639" s="89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</row>
    <row r="640" ht="15.75" customHeight="1">
      <c r="A640" s="89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</row>
    <row r="641" ht="15.75" customHeight="1">
      <c r="A641" s="89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</row>
    <row r="642" ht="15.75" customHeight="1">
      <c r="A642" s="89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</row>
    <row r="643" ht="15.75" customHeight="1">
      <c r="A643" s="89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</row>
    <row r="644" ht="15.75" customHeight="1">
      <c r="A644" s="89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</row>
    <row r="645" ht="15.75" customHeight="1">
      <c r="A645" s="89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</row>
    <row r="646" ht="15.75" customHeight="1">
      <c r="A646" s="89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</row>
    <row r="647" ht="15.75" customHeight="1">
      <c r="A647" s="89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</row>
    <row r="648" ht="15.75" customHeight="1">
      <c r="A648" s="89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</row>
    <row r="649" ht="15.75" customHeight="1">
      <c r="A649" s="89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</row>
    <row r="650" ht="15.75" customHeight="1">
      <c r="A650" s="89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</row>
    <row r="651" ht="15.75" customHeight="1">
      <c r="A651" s="89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</row>
    <row r="652" ht="15.75" customHeight="1">
      <c r="A652" s="89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</row>
    <row r="653" ht="15.75" customHeight="1">
      <c r="A653" s="89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</row>
    <row r="654" ht="15.75" customHeight="1">
      <c r="A654" s="89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</row>
    <row r="655" ht="15.75" customHeight="1">
      <c r="A655" s="89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</row>
    <row r="656" ht="15.75" customHeight="1">
      <c r="A656" s="89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</row>
    <row r="657" ht="15.75" customHeight="1">
      <c r="A657" s="89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</row>
    <row r="658" ht="15.75" customHeight="1">
      <c r="A658" s="89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</row>
    <row r="659" ht="15.75" customHeight="1">
      <c r="A659" s="89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</row>
    <row r="660" ht="15.75" customHeight="1">
      <c r="A660" s="89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</row>
    <row r="661" ht="15.75" customHeight="1">
      <c r="A661" s="89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</row>
    <row r="662" ht="15.75" customHeight="1">
      <c r="A662" s="89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</row>
    <row r="663" ht="15.75" customHeight="1">
      <c r="A663" s="89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</row>
    <row r="664" ht="15.75" customHeight="1">
      <c r="A664" s="89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</row>
    <row r="665" ht="15.75" customHeight="1">
      <c r="A665" s="89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</row>
    <row r="666" ht="15.75" customHeight="1">
      <c r="A666" s="89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</row>
    <row r="667" ht="15.75" customHeight="1">
      <c r="A667" s="89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</row>
    <row r="668" ht="15.75" customHeight="1">
      <c r="A668" s="89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</row>
    <row r="669" ht="15.75" customHeight="1">
      <c r="A669" s="89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</row>
    <row r="670" ht="15.75" customHeight="1">
      <c r="A670" s="89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</row>
    <row r="671" ht="15.75" customHeight="1">
      <c r="A671" s="89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</row>
    <row r="672" ht="15.75" customHeight="1">
      <c r="A672" s="89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</row>
    <row r="673" ht="15.75" customHeight="1">
      <c r="A673" s="89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</row>
    <row r="674" ht="15.75" customHeight="1">
      <c r="A674" s="89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</row>
    <row r="675" ht="15.75" customHeight="1">
      <c r="A675" s="89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</row>
    <row r="676" ht="15.75" customHeight="1">
      <c r="A676" s="89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</row>
    <row r="677" ht="15.75" customHeight="1">
      <c r="A677" s="89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</row>
    <row r="678" ht="15.75" customHeight="1">
      <c r="A678" s="89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</row>
    <row r="679" ht="15.75" customHeight="1">
      <c r="A679" s="89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</row>
    <row r="680" ht="15.75" customHeight="1">
      <c r="A680" s="89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</row>
    <row r="681" ht="15.75" customHeight="1">
      <c r="A681" s="89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</row>
    <row r="682" ht="15.75" customHeight="1">
      <c r="A682" s="89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</row>
    <row r="683" ht="15.75" customHeight="1">
      <c r="A683" s="89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</row>
    <row r="684" ht="15.75" customHeight="1">
      <c r="A684" s="89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</row>
    <row r="685" ht="15.75" customHeight="1">
      <c r="A685" s="89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</row>
    <row r="686" ht="15.75" customHeight="1">
      <c r="A686" s="89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</row>
    <row r="687" ht="15.75" customHeight="1">
      <c r="A687" s="89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</row>
    <row r="688" ht="15.75" customHeight="1">
      <c r="A688" s="89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</row>
    <row r="689" ht="15.75" customHeight="1">
      <c r="A689" s="89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</row>
    <row r="690" ht="15.75" customHeight="1">
      <c r="A690" s="89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</row>
    <row r="691" ht="15.75" customHeight="1">
      <c r="A691" s="89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</row>
    <row r="692" ht="15.75" customHeight="1">
      <c r="A692" s="89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</row>
    <row r="693" ht="15.75" customHeight="1">
      <c r="A693" s="89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</row>
    <row r="694" ht="15.75" customHeight="1">
      <c r="A694" s="89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</row>
    <row r="695" ht="15.75" customHeight="1">
      <c r="A695" s="89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</row>
    <row r="696" ht="15.75" customHeight="1">
      <c r="A696" s="89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</row>
    <row r="697" ht="15.75" customHeight="1">
      <c r="A697" s="89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</row>
    <row r="698" ht="15.75" customHeight="1">
      <c r="A698" s="89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</row>
    <row r="699" ht="15.75" customHeight="1">
      <c r="A699" s="89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</row>
    <row r="700" ht="15.75" customHeight="1">
      <c r="A700" s="89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</row>
    <row r="701" ht="15.75" customHeight="1">
      <c r="A701" s="89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</row>
    <row r="702" ht="15.75" customHeight="1">
      <c r="A702" s="89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</row>
    <row r="703" ht="15.75" customHeight="1">
      <c r="A703" s="89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</row>
    <row r="704" ht="15.75" customHeight="1">
      <c r="A704" s="89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</row>
    <row r="705" ht="15.75" customHeight="1">
      <c r="A705" s="89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</row>
    <row r="706" ht="15.75" customHeight="1">
      <c r="A706" s="89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</row>
    <row r="707" ht="15.75" customHeight="1">
      <c r="A707" s="89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</row>
    <row r="708" ht="15.75" customHeight="1">
      <c r="A708" s="89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</row>
    <row r="709" ht="15.75" customHeight="1">
      <c r="A709" s="89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</row>
    <row r="710" ht="15.75" customHeight="1">
      <c r="A710" s="89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</row>
    <row r="711" ht="15.75" customHeight="1">
      <c r="A711" s="89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</row>
    <row r="712" ht="15.75" customHeight="1">
      <c r="A712" s="89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</row>
    <row r="713" ht="15.75" customHeight="1">
      <c r="A713" s="89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</row>
    <row r="714" ht="15.75" customHeight="1">
      <c r="A714" s="89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</row>
    <row r="715" ht="15.75" customHeight="1">
      <c r="A715" s="89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</row>
    <row r="716" ht="15.75" customHeight="1">
      <c r="A716" s="89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</row>
    <row r="717" ht="15.75" customHeight="1">
      <c r="A717" s="89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</row>
    <row r="718" ht="15.75" customHeight="1">
      <c r="A718" s="89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</row>
    <row r="719" ht="15.75" customHeight="1">
      <c r="A719" s="89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</row>
    <row r="720" ht="15.75" customHeight="1">
      <c r="A720" s="89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</row>
    <row r="721" ht="15.75" customHeight="1">
      <c r="A721" s="89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</row>
    <row r="722" ht="15.75" customHeight="1">
      <c r="A722" s="89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</row>
    <row r="723" ht="15.75" customHeight="1">
      <c r="A723" s="89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</row>
    <row r="724" ht="15.75" customHeight="1">
      <c r="A724" s="89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</row>
    <row r="725" ht="15.75" customHeight="1">
      <c r="A725" s="89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</row>
    <row r="726" ht="15.75" customHeight="1">
      <c r="A726" s="89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</row>
    <row r="727" ht="15.75" customHeight="1">
      <c r="A727" s="89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</row>
    <row r="728" ht="15.75" customHeight="1">
      <c r="A728" s="89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</row>
    <row r="729" ht="15.75" customHeight="1">
      <c r="A729" s="89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</row>
    <row r="730" ht="15.75" customHeight="1">
      <c r="A730" s="89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</row>
    <row r="731" ht="15.75" customHeight="1">
      <c r="A731" s="89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</row>
    <row r="732" ht="15.75" customHeight="1">
      <c r="A732" s="89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</row>
    <row r="733" ht="15.75" customHeight="1">
      <c r="A733" s="89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</row>
    <row r="734" ht="15.75" customHeight="1">
      <c r="A734" s="89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</row>
    <row r="735" ht="15.75" customHeight="1">
      <c r="A735" s="89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</row>
    <row r="736" ht="15.75" customHeight="1">
      <c r="A736" s="89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</row>
    <row r="737" ht="15.75" customHeight="1">
      <c r="A737" s="89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</row>
    <row r="738" ht="15.75" customHeight="1">
      <c r="A738" s="89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</row>
    <row r="739" ht="15.75" customHeight="1">
      <c r="A739" s="89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</row>
    <row r="740" ht="15.75" customHeight="1">
      <c r="A740" s="89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</row>
    <row r="741" ht="15.75" customHeight="1">
      <c r="A741" s="89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</row>
    <row r="742" ht="15.75" customHeight="1">
      <c r="A742" s="89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</row>
    <row r="743" ht="15.75" customHeight="1">
      <c r="A743" s="89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</row>
    <row r="744" ht="15.75" customHeight="1">
      <c r="A744" s="89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</row>
    <row r="745" ht="15.75" customHeight="1">
      <c r="A745" s="89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</row>
    <row r="746" ht="15.75" customHeight="1">
      <c r="A746" s="89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</row>
    <row r="747" ht="15.75" customHeight="1">
      <c r="A747" s="89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</row>
    <row r="748" ht="15.75" customHeight="1">
      <c r="A748" s="89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</row>
    <row r="749" ht="15.75" customHeight="1">
      <c r="A749" s="89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</row>
    <row r="750" ht="15.75" customHeight="1">
      <c r="A750" s="89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</row>
    <row r="751" ht="15.75" customHeight="1">
      <c r="A751" s="89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</row>
    <row r="752" ht="15.75" customHeight="1">
      <c r="A752" s="89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</row>
    <row r="753" ht="15.75" customHeight="1">
      <c r="A753" s="89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</row>
    <row r="754" ht="15.75" customHeight="1">
      <c r="A754" s="89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</row>
    <row r="755" ht="15.75" customHeight="1">
      <c r="A755" s="89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</row>
    <row r="756" ht="15.75" customHeight="1">
      <c r="A756" s="89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</row>
    <row r="757" ht="15.75" customHeight="1">
      <c r="A757" s="89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</row>
    <row r="758" ht="15.75" customHeight="1">
      <c r="A758" s="89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</row>
    <row r="759" ht="15.75" customHeight="1">
      <c r="A759" s="89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</row>
    <row r="760" ht="15.75" customHeight="1">
      <c r="A760" s="89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</row>
    <row r="761" ht="15.75" customHeight="1">
      <c r="A761" s="89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</row>
    <row r="762" ht="15.75" customHeight="1">
      <c r="A762" s="89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</row>
    <row r="763" ht="15.75" customHeight="1">
      <c r="A763" s="89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</row>
    <row r="764" ht="15.75" customHeight="1">
      <c r="A764" s="89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</row>
    <row r="765" ht="15.75" customHeight="1">
      <c r="A765" s="89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</row>
    <row r="766" ht="15.75" customHeight="1">
      <c r="A766" s="89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</row>
    <row r="767" ht="15.75" customHeight="1">
      <c r="A767" s="89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</row>
    <row r="768" ht="15.75" customHeight="1">
      <c r="A768" s="89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</row>
    <row r="769" ht="15.75" customHeight="1">
      <c r="A769" s="89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</row>
    <row r="770" ht="15.75" customHeight="1">
      <c r="A770" s="89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</row>
    <row r="771" ht="15.75" customHeight="1">
      <c r="A771" s="89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</row>
    <row r="772" ht="15.75" customHeight="1">
      <c r="A772" s="89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</row>
    <row r="773" ht="15.75" customHeight="1">
      <c r="A773" s="89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</row>
    <row r="774" ht="15.75" customHeight="1">
      <c r="A774" s="89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</row>
    <row r="775" ht="15.75" customHeight="1">
      <c r="A775" s="89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</row>
    <row r="776" ht="15.75" customHeight="1">
      <c r="A776" s="89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</row>
    <row r="777" ht="15.75" customHeight="1">
      <c r="A777" s="89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</row>
    <row r="778" ht="15.75" customHeight="1">
      <c r="A778" s="89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</row>
    <row r="779" ht="15.75" customHeight="1">
      <c r="A779" s="89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</row>
    <row r="780" ht="15.75" customHeight="1">
      <c r="A780" s="89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</row>
    <row r="781" ht="15.75" customHeight="1">
      <c r="A781" s="89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</row>
    <row r="782" ht="15.75" customHeight="1">
      <c r="A782" s="89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</row>
    <row r="783" ht="15.75" customHeight="1">
      <c r="A783" s="89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</row>
    <row r="784" ht="15.75" customHeight="1">
      <c r="A784" s="89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</row>
    <row r="785" ht="15.75" customHeight="1">
      <c r="A785" s="89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</row>
    <row r="786" ht="15.75" customHeight="1">
      <c r="A786" s="89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</row>
    <row r="787" ht="15.75" customHeight="1">
      <c r="A787" s="89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</row>
    <row r="788" ht="15.75" customHeight="1">
      <c r="A788" s="89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</row>
    <row r="789" ht="15.75" customHeight="1">
      <c r="A789" s="89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</row>
    <row r="790" ht="15.75" customHeight="1">
      <c r="A790" s="89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</row>
    <row r="791" ht="15.75" customHeight="1">
      <c r="A791" s="89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</row>
    <row r="792" ht="15.75" customHeight="1">
      <c r="A792" s="89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</row>
    <row r="793" ht="15.75" customHeight="1">
      <c r="A793" s="89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</row>
    <row r="794" ht="15.75" customHeight="1">
      <c r="A794" s="89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</row>
    <row r="795" ht="15.75" customHeight="1">
      <c r="A795" s="89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</row>
    <row r="796" ht="15.75" customHeight="1">
      <c r="A796" s="89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</row>
    <row r="797" ht="15.75" customHeight="1">
      <c r="A797" s="89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</row>
    <row r="798" ht="15.75" customHeight="1">
      <c r="A798" s="89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</row>
    <row r="799" ht="15.75" customHeight="1">
      <c r="A799" s="89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</row>
    <row r="800" ht="15.75" customHeight="1">
      <c r="A800" s="89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</row>
    <row r="801" ht="15.75" customHeight="1">
      <c r="A801" s="89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</row>
    <row r="802" ht="15.75" customHeight="1">
      <c r="A802" s="89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</row>
    <row r="803" ht="15.75" customHeight="1">
      <c r="A803" s="89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</row>
    <row r="804" ht="15.75" customHeight="1">
      <c r="A804" s="89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</row>
    <row r="805" ht="15.75" customHeight="1">
      <c r="A805" s="89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</row>
    <row r="806" ht="15.75" customHeight="1">
      <c r="A806" s="89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</row>
    <row r="807" ht="15.75" customHeight="1">
      <c r="A807" s="89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</row>
    <row r="808" ht="15.75" customHeight="1">
      <c r="A808" s="89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</row>
    <row r="809" ht="15.75" customHeight="1">
      <c r="A809" s="89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</row>
    <row r="810" ht="15.75" customHeight="1">
      <c r="A810" s="89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</row>
    <row r="811" ht="15.75" customHeight="1">
      <c r="A811" s="89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</row>
    <row r="812" ht="15.75" customHeight="1">
      <c r="A812" s="89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</row>
    <row r="813" ht="15.75" customHeight="1">
      <c r="A813" s="89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</row>
    <row r="814" ht="15.75" customHeight="1">
      <c r="A814" s="89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</row>
    <row r="815" ht="15.75" customHeight="1">
      <c r="A815" s="89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</row>
    <row r="816" ht="15.75" customHeight="1">
      <c r="A816" s="89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</row>
    <row r="817" ht="15.75" customHeight="1">
      <c r="A817" s="89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</row>
    <row r="818" ht="15.75" customHeight="1">
      <c r="A818" s="89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</row>
    <row r="819" ht="15.75" customHeight="1">
      <c r="A819" s="89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</row>
    <row r="820" ht="15.75" customHeight="1">
      <c r="A820" s="89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</row>
    <row r="821" ht="15.75" customHeight="1">
      <c r="A821" s="89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</row>
    <row r="822" ht="15.75" customHeight="1">
      <c r="A822" s="89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</row>
    <row r="823" ht="15.75" customHeight="1">
      <c r="A823" s="89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</row>
    <row r="824" ht="15.75" customHeight="1">
      <c r="A824" s="89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</row>
    <row r="825" ht="15.75" customHeight="1">
      <c r="A825" s="89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</row>
    <row r="826" ht="15.75" customHeight="1">
      <c r="A826" s="89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</row>
    <row r="827" ht="15.75" customHeight="1">
      <c r="A827" s="89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</row>
    <row r="828" ht="15.75" customHeight="1">
      <c r="A828" s="89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</row>
    <row r="829" ht="15.75" customHeight="1">
      <c r="A829" s="89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</row>
    <row r="830" ht="15.75" customHeight="1">
      <c r="A830" s="89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</row>
    <row r="831" ht="15.75" customHeight="1">
      <c r="A831" s="89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</row>
    <row r="832" ht="15.75" customHeight="1">
      <c r="A832" s="89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</row>
    <row r="833" ht="15.75" customHeight="1">
      <c r="A833" s="89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</row>
    <row r="834" ht="15.75" customHeight="1">
      <c r="A834" s="89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</row>
    <row r="835" ht="15.75" customHeight="1">
      <c r="A835" s="89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</row>
    <row r="836" ht="15.75" customHeight="1">
      <c r="A836" s="89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</row>
    <row r="837" ht="15.75" customHeight="1">
      <c r="A837" s="89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</row>
    <row r="838" ht="15.75" customHeight="1">
      <c r="A838" s="89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</row>
    <row r="839" ht="15.75" customHeight="1">
      <c r="A839" s="89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</row>
    <row r="840" ht="15.75" customHeight="1">
      <c r="A840" s="89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</row>
    <row r="841" ht="15.75" customHeight="1">
      <c r="A841" s="89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</row>
    <row r="842" ht="15.75" customHeight="1">
      <c r="A842" s="89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</row>
    <row r="843" ht="15.75" customHeight="1">
      <c r="A843" s="89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</row>
    <row r="844" ht="15.75" customHeight="1">
      <c r="A844" s="89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</row>
    <row r="845" ht="15.75" customHeight="1">
      <c r="A845" s="89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</row>
    <row r="846" ht="15.75" customHeight="1">
      <c r="A846" s="89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</row>
    <row r="847" ht="15.75" customHeight="1">
      <c r="A847" s="89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</row>
    <row r="848" ht="15.75" customHeight="1">
      <c r="A848" s="89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</row>
    <row r="849" ht="15.75" customHeight="1">
      <c r="A849" s="89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</row>
    <row r="850" ht="15.75" customHeight="1">
      <c r="A850" s="89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</row>
    <row r="851" ht="15.75" customHeight="1">
      <c r="A851" s="89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</row>
    <row r="852" ht="15.75" customHeight="1">
      <c r="A852" s="89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</row>
    <row r="853" ht="15.75" customHeight="1">
      <c r="A853" s="89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</row>
    <row r="854" ht="15.75" customHeight="1">
      <c r="A854" s="89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</row>
    <row r="855" ht="15.75" customHeight="1">
      <c r="A855" s="89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</row>
    <row r="856" ht="15.75" customHeight="1">
      <c r="A856" s="89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</row>
    <row r="857" ht="15.75" customHeight="1">
      <c r="A857" s="89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</row>
    <row r="858" ht="15.75" customHeight="1">
      <c r="A858" s="89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</row>
    <row r="859" ht="15.75" customHeight="1">
      <c r="A859" s="89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</row>
    <row r="860" ht="15.75" customHeight="1">
      <c r="A860" s="89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</row>
    <row r="861" ht="15.75" customHeight="1">
      <c r="A861" s="89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</row>
    <row r="862" ht="15.75" customHeight="1">
      <c r="A862" s="89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</row>
    <row r="863" ht="15.75" customHeight="1">
      <c r="A863" s="89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</row>
    <row r="864" ht="15.75" customHeight="1">
      <c r="A864" s="89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</row>
    <row r="865" ht="15.75" customHeight="1">
      <c r="A865" s="89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</row>
    <row r="866" ht="15.75" customHeight="1">
      <c r="A866" s="89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</row>
    <row r="867" ht="15.75" customHeight="1">
      <c r="A867" s="89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</row>
    <row r="868" ht="15.75" customHeight="1">
      <c r="A868" s="89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</row>
    <row r="869" ht="15.75" customHeight="1">
      <c r="A869" s="89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</row>
    <row r="870" ht="15.75" customHeight="1">
      <c r="A870" s="89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</row>
    <row r="871" ht="15.75" customHeight="1">
      <c r="A871" s="89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</row>
    <row r="872" ht="15.75" customHeight="1">
      <c r="A872" s="89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</row>
    <row r="873" ht="15.75" customHeight="1">
      <c r="A873" s="89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</row>
    <row r="874" ht="15.75" customHeight="1">
      <c r="A874" s="89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</row>
    <row r="875" ht="15.75" customHeight="1">
      <c r="A875" s="89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</row>
    <row r="876" ht="15.75" customHeight="1">
      <c r="A876" s="89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</row>
    <row r="877" ht="15.75" customHeight="1">
      <c r="A877" s="89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</row>
    <row r="878" ht="15.75" customHeight="1">
      <c r="A878" s="89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</row>
    <row r="879" ht="15.75" customHeight="1">
      <c r="A879" s="89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</row>
    <row r="880" ht="15.75" customHeight="1">
      <c r="A880" s="89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</row>
    <row r="881" ht="15.75" customHeight="1">
      <c r="A881" s="89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</row>
    <row r="882" ht="15.75" customHeight="1">
      <c r="A882" s="89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</row>
    <row r="883" ht="15.75" customHeight="1">
      <c r="A883" s="89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</row>
    <row r="884" ht="15.75" customHeight="1">
      <c r="A884" s="89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</row>
    <row r="885" ht="15.75" customHeight="1">
      <c r="A885" s="89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</row>
    <row r="886" ht="15.75" customHeight="1">
      <c r="A886" s="89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</row>
    <row r="887" ht="15.75" customHeight="1">
      <c r="A887" s="89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</row>
    <row r="888" ht="15.75" customHeight="1">
      <c r="A888" s="89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</row>
    <row r="889" ht="15.75" customHeight="1">
      <c r="A889" s="89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</row>
    <row r="890" ht="15.75" customHeight="1">
      <c r="A890" s="89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</row>
    <row r="891" ht="15.75" customHeight="1">
      <c r="A891" s="89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</row>
    <row r="892" ht="15.75" customHeight="1">
      <c r="A892" s="89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</row>
    <row r="893" ht="15.75" customHeight="1">
      <c r="A893" s="89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</row>
    <row r="894" ht="15.75" customHeight="1">
      <c r="A894" s="89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</row>
    <row r="895" ht="15.75" customHeight="1">
      <c r="A895" s="89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</row>
    <row r="896" ht="15.75" customHeight="1">
      <c r="A896" s="89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</row>
    <row r="897" ht="15.75" customHeight="1">
      <c r="A897" s="89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</row>
    <row r="898" ht="15.75" customHeight="1">
      <c r="A898" s="89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</row>
    <row r="899" ht="15.75" customHeight="1">
      <c r="A899" s="89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</row>
    <row r="900" ht="15.75" customHeight="1">
      <c r="A900" s="89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</row>
    <row r="901" ht="15.75" customHeight="1">
      <c r="A901" s="89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</row>
    <row r="902" ht="15.75" customHeight="1">
      <c r="A902" s="89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</row>
    <row r="903" ht="15.75" customHeight="1">
      <c r="A903" s="89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</row>
    <row r="904" ht="15.75" customHeight="1">
      <c r="A904" s="89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</row>
    <row r="905" ht="15.75" customHeight="1">
      <c r="A905" s="89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</row>
    <row r="906" ht="15.75" customHeight="1">
      <c r="A906" s="89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</row>
    <row r="907" ht="15.75" customHeight="1">
      <c r="A907" s="89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</row>
    <row r="908" ht="15.75" customHeight="1">
      <c r="A908" s="89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</row>
    <row r="909" ht="15.75" customHeight="1">
      <c r="A909" s="89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</row>
    <row r="910" ht="15.75" customHeight="1">
      <c r="A910" s="89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</row>
    <row r="911" ht="15.75" customHeight="1">
      <c r="A911" s="89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</row>
    <row r="912" ht="15.75" customHeight="1">
      <c r="A912" s="89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</row>
    <row r="913" ht="15.75" customHeight="1">
      <c r="A913" s="89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</row>
    <row r="914" ht="15.75" customHeight="1">
      <c r="A914" s="89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</row>
    <row r="915" ht="15.75" customHeight="1">
      <c r="A915" s="89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</row>
    <row r="916" ht="15.75" customHeight="1">
      <c r="A916" s="89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</row>
    <row r="917" ht="15.75" customHeight="1">
      <c r="A917" s="89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</row>
    <row r="918" ht="15.75" customHeight="1">
      <c r="A918" s="89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</row>
    <row r="919" ht="15.75" customHeight="1">
      <c r="A919" s="89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</row>
    <row r="920" ht="15.75" customHeight="1">
      <c r="A920" s="89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</row>
    <row r="921" ht="15.75" customHeight="1">
      <c r="A921" s="89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</row>
    <row r="922" ht="15.75" customHeight="1">
      <c r="A922" s="89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</row>
    <row r="923" ht="15.75" customHeight="1">
      <c r="A923" s="89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</row>
    <row r="924" ht="15.75" customHeight="1">
      <c r="A924" s="89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</row>
    <row r="925" ht="15.75" customHeight="1">
      <c r="A925" s="89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</row>
    <row r="926" ht="15.75" customHeight="1">
      <c r="A926" s="89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</row>
    <row r="927" ht="15.75" customHeight="1">
      <c r="A927" s="89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</row>
    <row r="928" ht="15.75" customHeight="1">
      <c r="A928" s="89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</row>
    <row r="929" ht="15.75" customHeight="1">
      <c r="A929" s="89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</row>
    <row r="930" ht="15.75" customHeight="1">
      <c r="A930" s="89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</row>
    <row r="931" ht="15.75" customHeight="1">
      <c r="A931" s="89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</row>
    <row r="932" ht="15.75" customHeight="1">
      <c r="A932" s="89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</row>
    <row r="933" ht="15.75" customHeight="1">
      <c r="A933" s="89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</row>
    <row r="934" ht="15.75" customHeight="1">
      <c r="A934" s="89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</row>
    <row r="935" ht="15.75" customHeight="1">
      <c r="A935" s="89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</row>
    <row r="936" ht="15.75" customHeight="1">
      <c r="A936" s="89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</row>
    <row r="937" ht="15.75" customHeight="1">
      <c r="A937" s="89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</row>
    <row r="938" ht="15.75" customHeight="1">
      <c r="A938" s="89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</row>
    <row r="939" ht="15.75" customHeight="1">
      <c r="A939" s="89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</row>
    <row r="940" ht="15.75" customHeight="1">
      <c r="A940" s="89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</row>
    <row r="941" ht="15.75" customHeight="1">
      <c r="A941" s="89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</row>
    <row r="942" ht="15.75" customHeight="1">
      <c r="A942" s="89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</row>
    <row r="943" ht="15.75" customHeight="1">
      <c r="A943" s="89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</row>
    <row r="944" ht="15.75" customHeight="1">
      <c r="A944" s="89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</row>
    <row r="945" ht="15.75" customHeight="1">
      <c r="A945" s="89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</row>
    <row r="946" ht="15.75" customHeight="1">
      <c r="A946" s="89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</row>
    <row r="947" ht="15.75" customHeight="1">
      <c r="A947" s="89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</row>
    <row r="948" ht="15.75" customHeight="1">
      <c r="A948" s="89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</row>
    <row r="949" ht="15.75" customHeight="1">
      <c r="A949" s="89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</row>
    <row r="950" ht="15.75" customHeight="1">
      <c r="A950" s="89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  <c r="AA950" s="95"/>
    </row>
    <row r="951" ht="15.75" customHeight="1">
      <c r="A951" s="89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  <c r="AA951" s="95"/>
    </row>
    <row r="952" ht="15.75" customHeight="1">
      <c r="A952" s="89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95"/>
    </row>
    <row r="953" ht="15.75" customHeight="1">
      <c r="A953" s="89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95"/>
    </row>
    <row r="954" ht="15.75" customHeight="1">
      <c r="A954" s="89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95"/>
    </row>
    <row r="955" ht="15.75" customHeight="1">
      <c r="A955" s="89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  <c r="AA955" s="95"/>
    </row>
    <row r="956" ht="15.75" customHeight="1">
      <c r="A956" s="89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  <c r="AA956" s="95"/>
    </row>
    <row r="957" ht="15.75" customHeight="1">
      <c r="A957" s="89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</row>
    <row r="958" ht="15.75" customHeight="1">
      <c r="A958" s="89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95"/>
    </row>
    <row r="959" ht="15.75" customHeight="1">
      <c r="A959" s="89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  <c r="AA959" s="95"/>
    </row>
    <row r="960" ht="15.75" customHeight="1">
      <c r="A960" s="89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</row>
    <row r="961" ht="15.75" customHeight="1">
      <c r="A961" s="89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  <c r="AA961" s="95"/>
    </row>
    <row r="962" ht="15.75" customHeight="1">
      <c r="A962" s="89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95"/>
    </row>
    <row r="963" ht="15.75" customHeight="1">
      <c r="A963" s="89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95"/>
    </row>
    <row r="964" ht="15.75" customHeight="1">
      <c r="A964" s="89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  <c r="AA964" s="95"/>
    </row>
    <row r="965" ht="15.75" customHeight="1">
      <c r="A965" s="89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  <c r="AA965" s="95"/>
    </row>
    <row r="966" ht="15.75" customHeight="1">
      <c r="A966" s="89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  <c r="AA966" s="95"/>
    </row>
    <row r="967" ht="15.75" customHeight="1">
      <c r="A967" s="89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95"/>
    </row>
    <row r="968" ht="15.75" customHeight="1">
      <c r="A968" s="89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</row>
    <row r="969" ht="15.75" customHeight="1">
      <c r="A969" s="89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95"/>
    </row>
    <row r="970" ht="15.75" customHeight="1">
      <c r="A970" s="89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  <c r="AA970" s="95"/>
    </row>
    <row r="971" ht="15.75" customHeight="1">
      <c r="A971" s="89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  <c r="AA971" s="95"/>
    </row>
    <row r="972" ht="15.75" customHeight="1">
      <c r="A972" s="89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95"/>
    </row>
    <row r="973" ht="15.75" customHeight="1">
      <c r="A973" s="89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95"/>
    </row>
    <row r="974" ht="15.75" customHeight="1">
      <c r="A974" s="89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  <c r="AA974" s="95"/>
    </row>
    <row r="975" ht="15.75" customHeight="1">
      <c r="A975" s="89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95"/>
    </row>
    <row r="976" ht="15.75" customHeight="1">
      <c r="A976" s="89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  <c r="AA976" s="95"/>
    </row>
    <row r="977" ht="15.75" customHeight="1">
      <c r="A977" s="89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95"/>
    </row>
    <row r="978" ht="15.75" customHeight="1">
      <c r="A978" s="89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95"/>
    </row>
    <row r="979" ht="15.75" customHeight="1">
      <c r="A979" s="89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  <c r="AA979" s="95"/>
    </row>
    <row r="980" ht="15.75" customHeight="1">
      <c r="A980" s="89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  <c r="AA980" s="95"/>
    </row>
    <row r="981" ht="15.75" customHeight="1">
      <c r="A981" s="89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  <c r="AA981" s="95"/>
    </row>
    <row r="982" ht="15.75" customHeight="1">
      <c r="A982" s="89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95"/>
    </row>
    <row r="983" ht="15.75" customHeight="1">
      <c r="A983" s="89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95"/>
    </row>
    <row r="984" ht="15.75" customHeight="1">
      <c r="A984" s="89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  <c r="AA984" s="95"/>
    </row>
    <row r="985" ht="15.75" customHeight="1">
      <c r="A985" s="89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  <c r="AA985" s="95"/>
    </row>
    <row r="986" ht="15.75" customHeight="1">
      <c r="A986" s="89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95"/>
    </row>
    <row r="987" ht="15.75" customHeight="1">
      <c r="A987" s="89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</row>
    <row r="988" ht="15.75" customHeight="1">
      <c r="A988" s="89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</row>
    <row r="989" ht="15.75" customHeight="1">
      <c r="A989" s="89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  <c r="AA989" s="95"/>
    </row>
    <row r="990" ht="15.75" customHeight="1">
      <c r="A990" s="89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  <c r="AA990" s="95"/>
    </row>
    <row r="991" ht="15.75" customHeight="1">
      <c r="A991" s="89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  <c r="AA991" s="95"/>
    </row>
    <row r="992" ht="15.75" customHeight="1">
      <c r="A992" s="89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</row>
    <row r="993" ht="15.75" customHeight="1">
      <c r="A993" s="89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</row>
    <row r="994" ht="15.75" customHeight="1">
      <c r="A994" s="89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</row>
    <row r="995" ht="15.75" customHeight="1">
      <c r="A995" s="89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95"/>
    </row>
    <row r="996" ht="15.75" customHeight="1">
      <c r="A996" s="89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</row>
    <row r="997" ht="15.75" customHeight="1">
      <c r="A997" s="89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</row>
    <row r="998" ht="15.75" customHeight="1">
      <c r="A998" s="89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</row>
    <row r="999" ht="15.75" customHeight="1">
      <c r="A999" s="89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95"/>
    </row>
    <row r="1000" ht="15.75" customHeight="1">
      <c r="A1000" s="89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95"/>
    </row>
  </sheetData>
  <mergeCells count="767">
    <mergeCell ref="D184:H184"/>
    <mergeCell ref="I184:M184"/>
    <mergeCell ref="B182:C182"/>
    <mergeCell ref="D182:H182"/>
    <mergeCell ref="I182:M182"/>
    <mergeCell ref="B183:C183"/>
    <mergeCell ref="D183:H183"/>
    <mergeCell ref="I183:M183"/>
    <mergeCell ref="B184:C184"/>
    <mergeCell ref="D187:H187"/>
    <mergeCell ref="I187:M187"/>
    <mergeCell ref="B185:C185"/>
    <mergeCell ref="D185:H185"/>
    <mergeCell ref="I185:M185"/>
    <mergeCell ref="B186:C186"/>
    <mergeCell ref="D186:H186"/>
    <mergeCell ref="I186:M186"/>
    <mergeCell ref="B187:C187"/>
    <mergeCell ref="D190:H190"/>
    <mergeCell ref="I190:M190"/>
    <mergeCell ref="B188:C188"/>
    <mergeCell ref="D188:H188"/>
    <mergeCell ref="I188:M188"/>
    <mergeCell ref="B189:C189"/>
    <mergeCell ref="D189:H189"/>
    <mergeCell ref="I189:M189"/>
    <mergeCell ref="B190:C190"/>
    <mergeCell ref="D193:H193"/>
    <mergeCell ref="I193:M193"/>
    <mergeCell ref="B191:C191"/>
    <mergeCell ref="D191:H191"/>
    <mergeCell ref="I191:M191"/>
    <mergeCell ref="B192:C192"/>
    <mergeCell ref="D192:H192"/>
    <mergeCell ref="I192:M192"/>
    <mergeCell ref="B193:C193"/>
    <mergeCell ref="D196:H196"/>
    <mergeCell ref="I196:M196"/>
    <mergeCell ref="B194:C194"/>
    <mergeCell ref="D194:H194"/>
    <mergeCell ref="I194:M194"/>
    <mergeCell ref="B195:C195"/>
    <mergeCell ref="D195:H195"/>
    <mergeCell ref="I195:M195"/>
    <mergeCell ref="B196:C196"/>
    <mergeCell ref="D199:H199"/>
    <mergeCell ref="I199:M199"/>
    <mergeCell ref="B197:C197"/>
    <mergeCell ref="D197:H197"/>
    <mergeCell ref="I197:M197"/>
    <mergeCell ref="B198:C198"/>
    <mergeCell ref="D198:H198"/>
    <mergeCell ref="I198:M198"/>
    <mergeCell ref="B199:C199"/>
    <mergeCell ref="D202:H202"/>
    <mergeCell ref="I202:M202"/>
    <mergeCell ref="B200:C200"/>
    <mergeCell ref="D200:H200"/>
    <mergeCell ref="I200:M200"/>
    <mergeCell ref="B201:C201"/>
    <mergeCell ref="D201:H201"/>
    <mergeCell ref="I201:M201"/>
    <mergeCell ref="B202:C202"/>
    <mergeCell ref="D205:H205"/>
    <mergeCell ref="I205:M205"/>
    <mergeCell ref="B203:C203"/>
    <mergeCell ref="D203:H203"/>
    <mergeCell ref="I203:M203"/>
    <mergeCell ref="B204:C204"/>
    <mergeCell ref="D204:H204"/>
    <mergeCell ref="I204:M204"/>
    <mergeCell ref="B205:C205"/>
    <mergeCell ref="D208:H208"/>
    <mergeCell ref="I208:M208"/>
    <mergeCell ref="B206:C206"/>
    <mergeCell ref="D206:H206"/>
    <mergeCell ref="I206:M206"/>
    <mergeCell ref="B207:C207"/>
    <mergeCell ref="D207:H207"/>
    <mergeCell ref="I207:M207"/>
    <mergeCell ref="B208:C208"/>
    <mergeCell ref="D211:H211"/>
    <mergeCell ref="I211:M211"/>
    <mergeCell ref="B209:C209"/>
    <mergeCell ref="D209:H209"/>
    <mergeCell ref="I209:M209"/>
    <mergeCell ref="B210:C210"/>
    <mergeCell ref="D210:H210"/>
    <mergeCell ref="I210:M210"/>
    <mergeCell ref="B211:C211"/>
    <mergeCell ref="D214:H214"/>
    <mergeCell ref="I214:M214"/>
    <mergeCell ref="B212:C212"/>
    <mergeCell ref="D212:H212"/>
    <mergeCell ref="I212:M212"/>
    <mergeCell ref="B213:C213"/>
    <mergeCell ref="D213:H213"/>
    <mergeCell ref="I213:M213"/>
    <mergeCell ref="B214:C214"/>
    <mergeCell ref="D217:H217"/>
    <mergeCell ref="I217:M217"/>
    <mergeCell ref="B215:C215"/>
    <mergeCell ref="D215:H215"/>
    <mergeCell ref="I215:M215"/>
    <mergeCell ref="B216:C216"/>
    <mergeCell ref="D216:H216"/>
    <mergeCell ref="I216:M216"/>
    <mergeCell ref="B217:C217"/>
    <mergeCell ref="D220:H220"/>
    <mergeCell ref="I220:M220"/>
    <mergeCell ref="B218:C218"/>
    <mergeCell ref="D218:H218"/>
    <mergeCell ref="I218:M218"/>
    <mergeCell ref="B219:C219"/>
    <mergeCell ref="D219:H219"/>
    <mergeCell ref="I219:M219"/>
    <mergeCell ref="B220:C220"/>
    <mergeCell ref="D223:H223"/>
    <mergeCell ref="I223:M223"/>
    <mergeCell ref="B221:C221"/>
    <mergeCell ref="D221:H221"/>
    <mergeCell ref="I221:M221"/>
    <mergeCell ref="B222:C222"/>
    <mergeCell ref="D222:H222"/>
    <mergeCell ref="I222:M222"/>
    <mergeCell ref="B223:C223"/>
    <mergeCell ref="D247:H247"/>
    <mergeCell ref="I247:M247"/>
    <mergeCell ref="B245:C245"/>
    <mergeCell ref="D245:H245"/>
    <mergeCell ref="I245:M245"/>
    <mergeCell ref="B246:C246"/>
    <mergeCell ref="D246:H246"/>
    <mergeCell ref="I246:M246"/>
    <mergeCell ref="B247:C247"/>
    <mergeCell ref="D250:H250"/>
    <mergeCell ref="I250:M250"/>
    <mergeCell ref="B248:C248"/>
    <mergeCell ref="D248:H248"/>
    <mergeCell ref="I248:M248"/>
    <mergeCell ref="B249:C249"/>
    <mergeCell ref="D249:H249"/>
    <mergeCell ref="I249:M249"/>
    <mergeCell ref="B250:C250"/>
    <mergeCell ref="D253:H253"/>
    <mergeCell ref="I253:M253"/>
    <mergeCell ref="B251:C251"/>
    <mergeCell ref="D251:H251"/>
    <mergeCell ref="I251:M251"/>
    <mergeCell ref="B252:C252"/>
    <mergeCell ref="D252:H252"/>
    <mergeCell ref="I252:M252"/>
    <mergeCell ref="B253:C253"/>
    <mergeCell ref="D256:H256"/>
    <mergeCell ref="I256:M256"/>
    <mergeCell ref="B254:C254"/>
    <mergeCell ref="D254:H254"/>
    <mergeCell ref="I254:M254"/>
    <mergeCell ref="B255:C255"/>
    <mergeCell ref="D255:H255"/>
    <mergeCell ref="I255:M255"/>
    <mergeCell ref="B256:C256"/>
    <mergeCell ref="D259:H259"/>
    <mergeCell ref="I259:M259"/>
    <mergeCell ref="B257:C257"/>
    <mergeCell ref="D257:H257"/>
    <mergeCell ref="I257:M257"/>
    <mergeCell ref="B258:C258"/>
    <mergeCell ref="D258:H258"/>
    <mergeCell ref="I258:M258"/>
    <mergeCell ref="B259:C259"/>
    <mergeCell ref="D82:H82"/>
    <mergeCell ref="I82:M82"/>
    <mergeCell ref="B80:C80"/>
    <mergeCell ref="D80:H80"/>
    <mergeCell ref="I80:M80"/>
    <mergeCell ref="B81:C81"/>
    <mergeCell ref="D81:H81"/>
    <mergeCell ref="I81:M81"/>
    <mergeCell ref="B82:C82"/>
    <mergeCell ref="D85:H85"/>
    <mergeCell ref="I85:M85"/>
    <mergeCell ref="B83:C83"/>
    <mergeCell ref="D83:H83"/>
    <mergeCell ref="I83:M83"/>
    <mergeCell ref="B84:C84"/>
    <mergeCell ref="D84:H84"/>
    <mergeCell ref="I84:M84"/>
    <mergeCell ref="B85:C85"/>
    <mergeCell ref="D88:H88"/>
    <mergeCell ref="I88:M88"/>
    <mergeCell ref="B86:C86"/>
    <mergeCell ref="D86:H86"/>
    <mergeCell ref="I86:M86"/>
    <mergeCell ref="B87:C87"/>
    <mergeCell ref="D87:H87"/>
    <mergeCell ref="I87:M87"/>
    <mergeCell ref="B88:C88"/>
    <mergeCell ref="B260:C260"/>
    <mergeCell ref="D260:H260"/>
    <mergeCell ref="I260:M260"/>
    <mergeCell ref="B261:C261"/>
    <mergeCell ref="D261:H261"/>
    <mergeCell ref="I261:M261"/>
    <mergeCell ref="D226:H226"/>
    <mergeCell ref="I226:M226"/>
    <mergeCell ref="B224:C224"/>
    <mergeCell ref="D224:H224"/>
    <mergeCell ref="I224:M224"/>
    <mergeCell ref="B225:C225"/>
    <mergeCell ref="D225:H225"/>
    <mergeCell ref="I225:M225"/>
    <mergeCell ref="B226:C226"/>
    <mergeCell ref="D229:H229"/>
    <mergeCell ref="I229:M229"/>
    <mergeCell ref="B227:C227"/>
    <mergeCell ref="D227:H227"/>
    <mergeCell ref="I227:M227"/>
    <mergeCell ref="B228:C228"/>
    <mergeCell ref="D228:H228"/>
    <mergeCell ref="I228:M228"/>
    <mergeCell ref="B229:C229"/>
    <mergeCell ref="D232:H232"/>
    <mergeCell ref="I232:M232"/>
    <mergeCell ref="B230:C230"/>
    <mergeCell ref="D230:H230"/>
    <mergeCell ref="I230:M230"/>
    <mergeCell ref="B231:C231"/>
    <mergeCell ref="D231:H231"/>
    <mergeCell ref="I231:M231"/>
    <mergeCell ref="B232:C232"/>
    <mergeCell ref="D235:H235"/>
    <mergeCell ref="I235:M235"/>
    <mergeCell ref="B233:C233"/>
    <mergeCell ref="D233:H233"/>
    <mergeCell ref="I233:M233"/>
    <mergeCell ref="B234:C234"/>
    <mergeCell ref="D234:H234"/>
    <mergeCell ref="I234:M234"/>
    <mergeCell ref="B235:C235"/>
    <mergeCell ref="D238:H238"/>
    <mergeCell ref="I238:M238"/>
    <mergeCell ref="B236:C236"/>
    <mergeCell ref="D236:H236"/>
    <mergeCell ref="I236:M236"/>
    <mergeCell ref="B237:C237"/>
    <mergeCell ref="D237:H237"/>
    <mergeCell ref="I237:M237"/>
    <mergeCell ref="B238:C238"/>
    <mergeCell ref="D241:H241"/>
    <mergeCell ref="I241:M241"/>
    <mergeCell ref="B239:C239"/>
    <mergeCell ref="D239:H239"/>
    <mergeCell ref="I239:M239"/>
    <mergeCell ref="B240:C240"/>
    <mergeCell ref="D240:H240"/>
    <mergeCell ref="I240:M240"/>
    <mergeCell ref="B241:C241"/>
    <mergeCell ref="D244:H244"/>
    <mergeCell ref="I244:M244"/>
    <mergeCell ref="B242:C242"/>
    <mergeCell ref="D242:H242"/>
    <mergeCell ref="I242:M242"/>
    <mergeCell ref="B243:C243"/>
    <mergeCell ref="D243:H243"/>
    <mergeCell ref="I243:M243"/>
    <mergeCell ref="B244:C244"/>
    <mergeCell ref="D18:H18"/>
    <mergeCell ref="I18:M18"/>
    <mergeCell ref="B16:C16"/>
    <mergeCell ref="D16:H16"/>
    <mergeCell ref="I16:M16"/>
    <mergeCell ref="B17:C17"/>
    <mergeCell ref="D17:H17"/>
    <mergeCell ref="I17:M17"/>
    <mergeCell ref="B18:C18"/>
    <mergeCell ref="D21:H21"/>
    <mergeCell ref="I21:M21"/>
    <mergeCell ref="B19:C19"/>
    <mergeCell ref="D19:H19"/>
    <mergeCell ref="I19:M19"/>
    <mergeCell ref="B20:C20"/>
    <mergeCell ref="D20:H20"/>
    <mergeCell ref="I20:M20"/>
    <mergeCell ref="B21:C21"/>
    <mergeCell ref="D24:H24"/>
    <mergeCell ref="I24:M24"/>
    <mergeCell ref="B22:C22"/>
    <mergeCell ref="D22:H22"/>
    <mergeCell ref="I22:M22"/>
    <mergeCell ref="B23:C23"/>
    <mergeCell ref="D23:H23"/>
    <mergeCell ref="I23:M23"/>
    <mergeCell ref="B24:C24"/>
    <mergeCell ref="D27:H27"/>
    <mergeCell ref="I27:M27"/>
    <mergeCell ref="B25:C25"/>
    <mergeCell ref="D25:H25"/>
    <mergeCell ref="I25:M25"/>
    <mergeCell ref="B26:C26"/>
    <mergeCell ref="D26:H26"/>
    <mergeCell ref="I26:M26"/>
    <mergeCell ref="B27:C27"/>
    <mergeCell ref="D30:H30"/>
    <mergeCell ref="I30:M30"/>
    <mergeCell ref="B28:C28"/>
    <mergeCell ref="D28:H28"/>
    <mergeCell ref="I28:M28"/>
    <mergeCell ref="B29:C29"/>
    <mergeCell ref="D29:H29"/>
    <mergeCell ref="I29:M29"/>
    <mergeCell ref="B30:C30"/>
    <mergeCell ref="D33:H33"/>
    <mergeCell ref="I33:M33"/>
    <mergeCell ref="B31:C31"/>
    <mergeCell ref="D31:H31"/>
    <mergeCell ref="I31:M31"/>
    <mergeCell ref="B32:C32"/>
    <mergeCell ref="D32:H32"/>
    <mergeCell ref="I32:M32"/>
    <mergeCell ref="B33:C33"/>
    <mergeCell ref="D36:H36"/>
    <mergeCell ref="I36:M36"/>
    <mergeCell ref="B34:C34"/>
    <mergeCell ref="D34:H34"/>
    <mergeCell ref="I34:M34"/>
    <mergeCell ref="B35:C35"/>
    <mergeCell ref="D35:H35"/>
    <mergeCell ref="I35:M35"/>
    <mergeCell ref="B36:C36"/>
    <mergeCell ref="D39:H39"/>
    <mergeCell ref="I39:M39"/>
    <mergeCell ref="B37:C37"/>
    <mergeCell ref="D37:H37"/>
    <mergeCell ref="I37:M37"/>
    <mergeCell ref="B38:C38"/>
    <mergeCell ref="D38:H38"/>
    <mergeCell ref="I38:M38"/>
    <mergeCell ref="B39:C39"/>
    <mergeCell ref="D42:H42"/>
    <mergeCell ref="I42:M42"/>
    <mergeCell ref="B40:C40"/>
    <mergeCell ref="D40:H40"/>
    <mergeCell ref="I40:M40"/>
    <mergeCell ref="B41:C41"/>
    <mergeCell ref="D41:H41"/>
    <mergeCell ref="I41:M41"/>
    <mergeCell ref="B42:C42"/>
    <mergeCell ref="D45:H45"/>
    <mergeCell ref="I45:M45"/>
    <mergeCell ref="B43:C43"/>
    <mergeCell ref="D43:H43"/>
    <mergeCell ref="I43:M43"/>
    <mergeCell ref="B44:C44"/>
    <mergeCell ref="D44:H44"/>
    <mergeCell ref="I44:M44"/>
    <mergeCell ref="B45:C45"/>
    <mergeCell ref="D48:H48"/>
    <mergeCell ref="I48:M48"/>
    <mergeCell ref="B46:C46"/>
    <mergeCell ref="D46:H46"/>
    <mergeCell ref="I46:M46"/>
    <mergeCell ref="B47:C47"/>
    <mergeCell ref="D47:H47"/>
    <mergeCell ref="I47:M47"/>
    <mergeCell ref="B48:C48"/>
    <mergeCell ref="D51:H51"/>
    <mergeCell ref="I51:M51"/>
    <mergeCell ref="B49:C49"/>
    <mergeCell ref="D49:H49"/>
    <mergeCell ref="I49:M49"/>
    <mergeCell ref="B50:C50"/>
    <mergeCell ref="D50:H50"/>
    <mergeCell ref="I50:M50"/>
    <mergeCell ref="B51:C51"/>
    <mergeCell ref="D54:H54"/>
    <mergeCell ref="I54:M54"/>
    <mergeCell ref="B52:C52"/>
    <mergeCell ref="D52:H52"/>
    <mergeCell ref="I52:M52"/>
    <mergeCell ref="B53:C53"/>
    <mergeCell ref="D53:H53"/>
    <mergeCell ref="I53:M53"/>
    <mergeCell ref="B54:C54"/>
    <mergeCell ref="D57:H57"/>
    <mergeCell ref="I57:M57"/>
    <mergeCell ref="B55:C55"/>
    <mergeCell ref="D55:H55"/>
    <mergeCell ref="I55:M55"/>
    <mergeCell ref="B56:C56"/>
    <mergeCell ref="D56:H56"/>
    <mergeCell ref="I56:M56"/>
    <mergeCell ref="B57:C57"/>
    <mergeCell ref="B11:C11"/>
    <mergeCell ref="B12:C12"/>
    <mergeCell ref="D12:H12"/>
    <mergeCell ref="I12:M12"/>
    <mergeCell ref="D13:H13"/>
    <mergeCell ref="I13:M13"/>
    <mergeCell ref="B13:C13"/>
    <mergeCell ref="B14:C14"/>
    <mergeCell ref="D14:H14"/>
    <mergeCell ref="I14:M14"/>
    <mergeCell ref="B15:C15"/>
    <mergeCell ref="D15:H15"/>
    <mergeCell ref="I15:M15"/>
    <mergeCell ref="D60:H60"/>
    <mergeCell ref="I60:M60"/>
    <mergeCell ref="B58:C58"/>
    <mergeCell ref="D58:H58"/>
    <mergeCell ref="I58:M58"/>
    <mergeCell ref="B59:C59"/>
    <mergeCell ref="D59:H59"/>
    <mergeCell ref="I59:M59"/>
    <mergeCell ref="B60:C60"/>
    <mergeCell ref="D4:H4"/>
    <mergeCell ref="I4:M4"/>
    <mergeCell ref="B1:K1"/>
    <mergeCell ref="L1:M1"/>
    <mergeCell ref="A3:A4"/>
    <mergeCell ref="B3:C3"/>
    <mergeCell ref="D3:H3"/>
    <mergeCell ref="I3:M3"/>
    <mergeCell ref="I5:M5"/>
    <mergeCell ref="D9:H9"/>
    <mergeCell ref="I9:M9"/>
    <mergeCell ref="D10:H10"/>
    <mergeCell ref="I10:M10"/>
    <mergeCell ref="D11:H11"/>
    <mergeCell ref="I11:M11"/>
    <mergeCell ref="A5:A6"/>
    <mergeCell ref="B6:C6"/>
    <mergeCell ref="D6:H6"/>
    <mergeCell ref="I6:M6"/>
    <mergeCell ref="D7:H7"/>
    <mergeCell ref="I7:M7"/>
    <mergeCell ref="D8:H8"/>
    <mergeCell ref="A9:A10"/>
    <mergeCell ref="A11:A12"/>
    <mergeCell ref="A13:A14"/>
    <mergeCell ref="B4:C4"/>
    <mergeCell ref="B5:C5"/>
    <mergeCell ref="A7:A8"/>
    <mergeCell ref="B7:C7"/>
    <mergeCell ref="B8:C8"/>
    <mergeCell ref="B9:C9"/>
    <mergeCell ref="B10:C10"/>
    <mergeCell ref="B61:C61"/>
    <mergeCell ref="D61:H61"/>
    <mergeCell ref="I61:M61"/>
    <mergeCell ref="B62:C62"/>
    <mergeCell ref="D62:H62"/>
    <mergeCell ref="I62:M62"/>
    <mergeCell ref="D63:H63"/>
    <mergeCell ref="D64:H64"/>
    <mergeCell ref="D65:H65"/>
    <mergeCell ref="D66:H66"/>
    <mergeCell ref="D67:H67"/>
    <mergeCell ref="D68:H68"/>
    <mergeCell ref="D69:H69"/>
    <mergeCell ref="D70:H70"/>
    <mergeCell ref="D73:H73"/>
    <mergeCell ref="I73:M73"/>
    <mergeCell ref="B71:C71"/>
    <mergeCell ref="D71:H71"/>
    <mergeCell ref="I71:M71"/>
    <mergeCell ref="B72:C72"/>
    <mergeCell ref="D72:H72"/>
    <mergeCell ref="I72:M72"/>
    <mergeCell ref="B73:C73"/>
    <mergeCell ref="D76:H76"/>
    <mergeCell ref="I76:M76"/>
    <mergeCell ref="B74:C74"/>
    <mergeCell ref="D74:H74"/>
    <mergeCell ref="I74:M74"/>
    <mergeCell ref="B75:C75"/>
    <mergeCell ref="D75:H75"/>
    <mergeCell ref="I75:M75"/>
    <mergeCell ref="B76:C76"/>
    <mergeCell ref="D79:H79"/>
    <mergeCell ref="I79:M79"/>
    <mergeCell ref="B77:C77"/>
    <mergeCell ref="D77:H77"/>
    <mergeCell ref="I77:M77"/>
    <mergeCell ref="B78:C78"/>
    <mergeCell ref="D78:H78"/>
    <mergeCell ref="I78:M78"/>
    <mergeCell ref="B79:C79"/>
    <mergeCell ref="D91:H91"/>
    <mergeCell ref="I91:M91"/>
    <mergeCell ref="B89:C89"/>
    <mergeCell ref="D89:H89"/>
    <mergeCell ref="I89:M89"/>
    <mergeCell ref="B90:C90"/>
    <mergeCell ref="D90:H90"/>
    <mergeCell ref="I90:M90"/>
    <mergeCell ref="B91:C91"/>
    <mergeCell ref="D94:H94"/>
    <mergeCell ref="I94:M94"/>
    <mergeCell ref="B92:C92"/>
    <mergeCell ref="D92:H92"/>
    <mergeCell ref="I92:M92"/>
    <mergeCell ref="B93:C93"/>
    <mergeCell ref="D93:H93"/>
    <mergeCell ref="I93:M93"/>
    <mergeCell ref="B94:C94"/>
    <mergeCell ref="D97:H97"/>
    <mergeCell ref="I97:M97"/>
    <mergeCell ref="B95:C95"/>
    <mergeCell ref="D95:H95"/>
    <mergeCell ref="I95:M95"/>
    <mergeCell ref="B96:C96"/>
    <mergeCell ref="D96:H96"/>
    <mergeCell ref="I96:M96"/>
    <mergeCell ref="B97:C97"/>
    <mergeCell ref="D100:H100"/>
    <mergeCell ref="I100:M100"/>
    <mergeCell ref="B98:C98"/>
    <mergeCell ref="D98:H98"/>
    <mergeCell ref="I98:M98"/>
    <mergeCell ref="B99:C99"/>
    <mergeCell ref="D99:H99"/>
    <mergeCell ref="I99:M99"/>
    <mergeCell ref="B100:C100"/>
    <mergeCell ref="D103:H103"/>
    <mergeCell ref="I103:M103"/>
    <mergeCell ref="B101:C101"/>
    <mergeCell ref="D101:H101"/>
    <mergeCell ref="I101:M101"/>
    <mergeCell ref="B102:C102"/>
    <mergeCell ref="D102:H102"/>
    <mergeCell ref="I102:M102"/>
    <mergeCell ref="B103:C103"/>
    <mergeCell ref="D106:H106"/>
    <mergeCell ref="I106:M106"/>
    <mergeCell ref="B104:C104"/>
    <mergeCell ref="D104:H104"/>
    <mergeCell ref="I104:M104"/>
    <mergeCell ref="B105:C105"/>
    <mergeCell ref="D105:H105"/>
    <mergeCell ref="I105:M105"/>
    <mergeCell ref="B106:C106"/>
    <mergeCell ref="D109:H109"/>
    <mergeCell ref="I109:M109"/>
    <mergeCell ref="B107:C107"/>
    <mergeCell ref="D107:H107"/>
    <mergeCell ref="I107:M107"/>
    <mergeCell ref="B108:C108"/>
    <mergeCell ref="D108:H108"/>
    <mergeCell ref="I108:M108"/>
    <mergeCell ref="B109:C109"/>
    <mergeCell ref="D112:H112"/>
    <mergeCell ref="I112:M112"/>
    <mergeCell ref="B110:C110"/>
    <mergeCell ref="D110:H110"/>
    <mergeCell ref="I110:M110"/>
    <mergeCell ref="B111:C111"/>
    <mergeCell ref="D111:H111"/>
    <mergeCell ref="I111:M111"/>
    <mergeCell ref="B112:C112"/>
    <mergeCell ref="D115:H115"/>
    <mergeCell ref="I115:M115"/>
    <mergeCell ref="B113:C113"/>
    <mergeCell ref="D113:H113"/>
    <mergeCell ref="I113:M113"/>
    <mergeCell ref="B114:C114"/>
    <mergeCell ref="D114:H114"/>
    <mergeCell ref="I114:M114"/>
    <mergeCell ref="B115:C115"/>
    <mergeCell ref="D118:H118"/>
    <mergeCell ref="I118:M118"/>
    <mergeCell ref="B116:C116"/>
    <mergeCell ref="D116:H116"/>
    <mergeCell ref="I116:M116"/>
    <mergeCell ref="B117:C117"/>
    <mergeCell ref="D117:H117"/>
    <mergeCell ref="I117:M117"/>
    <mergeCell ref="B118:C118"/>
    <mergeCell ref="D121:H121"/>
    <mergeCell ref="I121:M121"/>
    <mergeCell ref="B119:C119"/>
    <mergeCell ref="D119:H119"/>
    <mergeCell ref="I119:M119"/>
    <mergeCell ref="B120:C120"/>
    <mergeCell ref="D120:H120"/>
    <mergeCell ref="I120:M120"/>
    <mergeCell ref="B121:C121"/>
    <mergeCell ref="D124:H124"/>
    <mergeCell ref="I124:M124"/>
    <mergeCell ref="B122:C122"/>
    <mergeCell ref="D122:H122"/>
    <mergeCell ref="I122:M122"/>
    <mergeCell ref="B123:C123"/>
    <mergeCell ref="D123:H123"/>
    <mergeCell ref="I123:M123"/>
    <mergeCell ref="B124:C124"/>
    <mergeCell ref="D127:H127"/>
    <mergeCell ref="I127:M127"/>
    <mergeCell ref="B125:C125"/>
    <mergeCell ref="D125:H125"/>
    <mergeCell ref="I125:M125"/>
    <mergeCell ref="B126:C126"/>
    <mergeCell ref="D126:H126"/>
    <mergeCell ref="I126:M126"/>
    <mergeCell ref="B127:C127"/>
    <mergeCell ref="D130:H130"/>
    <mergeCell ref="I130:M130"/>
    <mergeCell ref="B128:C128"/>
    <mergeCell ref="D128:H128"/>
    <mergeCell ref="I128:M128"/>
    <mergeCell ref="B129:C129"/>
    <mergeCell ref="D129:H129"/>
    <mergeCell ref="I129:M129"/>
    <mergeCell ref="B130:C130"/>
    <mergeCell ref="D133:H133"/>
    <mergeCell ref="I133:M133"/>
    <mergeCell ref="B131:C131"/>
    <mergeCell ref="D131:H131"/>
    <mergeCell ref="I131:M131"/>
    <mergeCell ref="B132:C132"/>
    <mergeCell ref="D132:H132"/>
    <mergeCell ref="I132:M132"/>
    <mergeCell ref="B133:C133"/>
    <mergeCell ref="D136:H136"/>
    <mergeCell ref="I136:M136"/>
    <mergeCell ref="B134:C134"/>
    <mergeCell ref="D134:H134"/>
    <mergeCell ref="I134:M134"/>
    <mergeCell ref="B135:C135"/>
    <mergeCell ref="D135:H135"/>
    <mergeCell ref="I135:M135"/>
    <mergeCell ref="B136:C136"/>
    <mergeCell ref="D139:H139"/>
    <mergeCell ref="I139:M139"/>
    <mergeCell ref="B137:C137"/>
    <mergeCell ref="D137:H137"/>
    <mergeCell ref="I137:M137"/>
    <mergeCell ref="B138:C138"/>
    <mergeCell ref="D138:H138"/>
    <mergeCell ref="I138:M138"/>
    <mergeCell ref="B139:C139"/>
    <mergeCell ref="D142:H142"/>
    <mergeCell ref="I142:M142"/>
    <mergeCell ref="B140:C140"/>
    <mergeCell ref="D140:H140"/>
    <mergeCell ref="I140:M140"/>
    <mergeCell ref="B141:C141"/>
    <mergeCell ref="D141:H141"/>
    <mergeCell ref="I141:M141"/>
    <mergeCell ref="B142:C142"/>
    <mergeCell ref="D145:H145"/>
    <mergeCell ref="I145:M145"/>
    <mergeCell ref="B143:C143"/>
    <mergeCell ref="D143:H143"/>
    <mergeCell ref="I143:M143"/>
    <mergeCell ref="B144:C144"/>
    <mergeCell ref="D144:H144"/>
    <mergeCell ref="I144:M144"/>
    <mergeCell ref="B145:C145"/>
    <mergeCell ref="D148:H148"/>
    <mergeCell ref="I148:M148"/>
    <mergeCell ref="B146:C146"/>
    <mergeCell ref="D146:H146"/>
    <mergeCell ref="I146:M146"/>
    <mergeCell ref="B147:C147"/>
    <mergeCell ref="D147:H147"/>
    <mergeCell ref="I147:M147"/>
    <mergeCell ref="B148:C148"/>
    <mergeCell ref="D151:H151"/>
    <mergeCell ref="I151:M151"/>
    <mergeCell ref="B149:C149"/>
    <mergeCell ref="D149:H149"/>
    <mergeCell ref="I149:M149"/>
    <mergeCell ref="B150:C150"/>
    <mergeCell ref="D150:H150"/>
    <mergeCell ref="I150:M150"/>
    <mergeCell ref="B151:C151"/>
    <mergeCell ref="D154:H154"/>
    <mergeCell ref="I154:M154"/>
    <mergeCell ref="B152:C152"/>
    <mergeCell ref="D152:H152"/>
    <mergeCell ref="I152:M152"/>
    <mergeCell ref="B153:C153"/>
    <mergeCell ref="D153:H153"/>
    <mergeCell ref="I153:M153"/>
    <mergeCell ref="B154:C154"/>
    <mergeCell ref="D157:H157"/>
    <mergeCell ref="I157:M157"/>
    <mergeCell ref="B155:C155"/>
    <mergeCell ref="D155:H155"/>
    <mergeCell ref="I155:M155"/>
    <mergeCell ref="B156:C156"/>
    <mergeCell ref="D156:H156"/>
    <mergeCell ref="I156:M156"/>
    <mergeCell ref="B157:C157"/>
    <mergeCell ref="D160:H160"/>
    <mergeCell ref="I160:M160"/>
    <mergeCell ref="B158:C158"/>
    <mergeCell ref="D158:H158"/>
    <mergeCell ref="I158:M158"/>
    <mergeCell ref="B159:C159"/>
    <mergeCell ref="D159:H159"/>
    <mergeCell ref="I159:M159"/>
    <mergeCell ref="B160:C160"/>
    <mergeCell ref="D163:H163"/>
    <mergeCell ref="I163:M163"/>
    <mergeCell ref="B161:C161"/>
    <mergeCell ref="D161:H161"/>
    <mergeCell ref="I161:M161"/>
    <mergeCell ref="B162:C162"/>
    <mergeCell ref="D162:H162"/>
    <mergeCell ref="I162:M162"/>
    <mergeCell ref="B163:C163"/>
    <mergeCell ref="D166:H166"/>
    <mergeCell ref="I166:M166"/>
    <mergeCell ref="B164:C164"/>
    <mergeCell ref="D164:H164"/>
    <mergeCell ref="I164:M164"/>
    <mergeCell ref="B165:C165"/>
    <mergeCell ref="D165:H165"/>
    <mergeCell ref="I165:M165"/>
    <mergeCell ref="B166:C166"/>
    <mergeCell ref="D169:H169"/>
    <mergeCell ref="I169:M169"/>
    <mergeCell ref="B167:C167"/>
    <mergeCell ref="D167:H167"/>
    <mergeCell ref="I167:M167"/>
    <mergeCell ref="B168:C168"/>
    <mergeCell ref="D168:H168"/>
    <mergeCell ref="I168:M168"/>
    <mergeCell ref="B169:C169"/>
    <mergeCell ref="D172:H172"/>
    <mergeCell ref="I172:M172"/>
    <mergeCell ref="B170:C170"/>
    <mergeCell ref="D170:H170"/>
    <mergeCell ref="I170:M170"/>
    <mergeCell ref="B171:C171"/>
    <mergeCell ref="D171:H171"/>
    <mergeCell ref="I171:M171"/>
    <mergeCell ref="B172:C172"/>
    <mergeCell ref="D175:H175"/>
    <mergeCell ref="I175:M175"/>
    <mergeCell ref="B173:C173"/>
    <mergeCell ref="D173:H173"/>
    <mergeCell ref="I173:M173"/>
    <mergeCell ref="B174:C174"/>
    <mergeCell ref="D174:H174"/>
    <mergeCell ref="I174:M174"/>
    <mergeCell ref="B175:C175"/>
    <mergeCell ref="D178:H178"/>
    <mergeCell ref="I178:M178"/>
    <mergeCell ref="B176:C176"/>
    <mergeCell ref="D176:H176"/>
    <mergeCell ref="I176:M176"/>
    <mergeCell ref="B177:C177"/>
    <mergeCell ref="D177:H177"/>
    <mergeCell ref="I177:M177"/>
    <mergeCell ref="B178:C178"/>
    <mergeCell ref="D181:H181"/>
    <mergeCell ref="I181:M181"/>
    <mergeCell ref="B179:C179"/>
    <mergeCell ref="D179:H179"/>
    <mergeCell ref="I179:M179"/>
    <mergeCell ref="B180:C180"/>
    <mergeCell ref="D180:H180"/>
    <mergeCell ref="I180:M180"/>
    <mergeCell ref="B181:C18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26.57"/>
    <col customWidth="1" min="2" max="2" width="17.43"/>
    <col customWidth="1" min="3" max="3" width="4.86"/>
    <col customWidth="1" min="4" max="4" width="33.0"/>
    <col customWidth="1" min="5" max="8" width="14.43"/>
    <col customWidth="1" min="9" max="9" width="50.57"/>
    <col customWidth="1" min="10" max="11" width="14.43"/>
  </cols>
  <sheetData>
    <row r="1" ht="56.25" customHeight="1">
      <c r="A1" s="85"/>
      <c r="B1" s="86"/>
      <c r="C1" s="47"/>
      <c r="D1" s="47"/>
      <c r="E1" s="47"/>
      <c r="F1" s="47"/>
      <c r="G1" s="47"/>
      <c r="H1" s="47"/>
      <c r="I1" s="48"/>
      <c r="J1" s="87"/>
      <c r="K1" s="48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ht="15.75" customHeight="1">
      <c r="A2" s="90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ht="15.75" customHeight="1">
      <c r="A3" s="99"/>
      <c r="B3" s="108" t="str">
        <f t="array" ref="B3">INDEX(Translation!B3:Z442,4,MATCH(Instrucciones!B5,Translation!B3:Z3,0))</f>
        <v>Idioma:</v>
      </c>
      <c r="C3" s="95"/>
      <c r="D3" s="109" t="str">
        <f t="array" ref="D3">INDEX(Translation!$B$3:$Z$442,112,MATCH(Instrucciones!$B$5,Translation!$B$3:$Z$3,0))</f>
        <v/>
      </c>
      <c r="E3" s="15"/>
      <c r="F3" s="15"/>
      <c r="G3" s="15"/>
      <c r="H3" s="15"/>
      <c r="I3" s="16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ht="15.75" customHeight="1">
      <c r="A4" s="33"/>
      <c r="B4" s="110"/>
      <c r="C4" s="95"/>
      <c r="D4" s="111"/>
      <c r="E4" s="112"/>
      <c r="F4" s="112"/>
      <c r="G4" s="112"/>
      <c r="H4" s="112"/>
      <c r="I4" s="113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ht="42.0" customHeight="1">
      <c r="A5" s="93"/>
      <c r="B5" s="114" t="s">
        <v>89</v>
      </c>
      <c r="C5" s="95"/>
      <c r="D5" s="115" t="str">
        <f t="array" ref="D5">INDEX(Translation!$B$3:$Z$442,5,MATCH(Instrucciones!$B$5,Translation!$B$3:$Z$3,0))</f>
        <v>Instrucciones</v>
      </c>
      <c r="E5" s="104" t="str">
        <f t="array" ref="E5">INDEX(Translation!$B$3:$Z$442,53,MATCH(Instrucciones!$B$5,Translation!$B$3:$Z$3,0))</f>
        <v>Desde Just EXW, hemos creado esta plantilla que te ayudará a llevar a cabo un plan de formación de los empleados de tu empresa con todos los detalles que necesitas:
- Conoce los departamentos con mayor inversión en formación, tanto en tiempo como en presupuesto.
- Gestionar el presupuesto dedicado a formación.
- Haz un seguimiento del estado de los empleados con las formaciones.
- Analiza la inversión por países dedicada a planes de formación.
- Compara por género la inversión destinada en planes de formación.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ht="27.0" customHeight="1">
      <c r="A6" s="33"/>
      <c r="B6" s="95"/>
      <c r="C6" s="95"/>
      <c r="D6" s="116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ht="21.0" customHeight="1">
      <c r="A7" s="93"/>
      <c r="B7" s="95"/>
      <c r="C7" s="95"/>
      <c r="D7" s="117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ht="30.0" customHeight="1">
      <c r="A8" s="33"/>
      <c r="B8" s="95"/>
      <c r="C8" s="95"/>
      <c r="D8" s="115" t="str">
        <f t="array" ref="D8">INDEX(Translation!$B$3:$Z$442,6,MATCH(Instrucciones!$B$5,Translation!$B$3:$Z$3,0))</f>
        <v>Dashboard</v>
      </c>
      <c r="E8" s="104" t="str">
        <f t="array" ref="E8">INDEX(Translation!$B$3:$Z$442,57,MATCH(Instrucciones!$B$5,Translation!$B$3:$Z$3,0))</f>
        <v>En esta pestaña, obtendrás un dashboard con la información visual más relevante para hacer un seguimiento de los planes de formación y KPI más importantes. Filtra por género, departamento o año para saber el presupuesto invertido, los cursos más demandado o qué departamentos son los que mayor más formación han recibido.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ht="15.75" customHeight="1">
      <c r="A9" s="93"/>
      <c r="B9" s="95"/>
      <c r="C9" s="95"/>
      <c r="D9" s="116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ht="23.25" customHeight="1">
      <c r="A10" s="33"/>
      <c r="B10" s="95"/>
      <c r="C10" s="95"/>
      <c r="D10" s="117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ht="15.75" customHeight="1">
      <c r="A11" s="93"/>
      <c r="B11" s="95"/>
      <c r="C11" s="95"/>
      <c r="D11" s="115" t="str">
        <f t="array" ref="D11">INDEX(Translation!$B$3:$Z$442,7,MATCH(Instrucciones!$B$5,Translation!$B$3:$Z$3,0))</f>
        <v>Información de empleado</v>
      </c>
      <c r="E11" s="104" t="str">
        <f t="array" ref="E11">INDEX(Translation!$B$3:$Z$442,55,MATCH(Instrucciones!$B$5,Translation!$B$3:$Z$3,0))</f>
        <v>En esta tabla debes completar la información personalizada por cada empleado, las celdas con información desplegables debe ser actualizadas previamente en la pestaña "Data Validation"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ht="30.75" customHeight="1">
      <c r="A12" s="33"/>
      <c r="B12" s="95"/>
      <c r="C12" s="95"/>
      <c r="D12" s="116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ht="27.0" customHeight="1">
      <c r="A13" s="93"/>
      <c r="B13" s="95"/>
      <c r="C13" s="95"/>
      <c r="D13" s="117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ht="25.5" customHeight="1">
      <c r="A14" s="33"/>
      <c r="B14" s="95"/>
      <c r="C14" s="95"/>
      <c r="D14" s="115" t="str">
        <f t="array" ref="D14">INDEX(Translation!$B$3:$Z$442,8,MATCH(Instrucciones!$B$5,Translation!$B$3:$Z$3,0))</f>
        <v>Validación de datos</v>
      </c>
      <c r="E14" s="104" t="str">
        <f t="array" ref="E14">INDEX(Translation!$B$3:$Z$442,54,MATCH(Instrucciones!$B$5,Translation!$B$3:$Z$3,0))</f>
        <v>En esta pestaña deberás completar toda la información que es común a la empresa, como género de los empleados, departamentos, posiciones existentes, países, nombre de los cursos para la formación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ht="15.75" customHeight="1">
      <c r="A15" s="90"/>
      <c r="B15" s="95"/>
      <c r="C15" s="95"/>
      <c r="D15" s="116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ht="15.75" customHeight="1">
      <c r="A16" s="90"/>
      <c r="B16" s="95"/>
      <c r="C16" s="95"/>
      <c r="D16" s="117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ht="15.75" customHeight="1">
      <c r="A17" s="90"/>
      <c r="B17" s="118"/>
      <c r="C17" s="102"/>
      <c r="D17" s="115" t="str">
        <f t="array" ref="D17">INDEX(Translation!$B$3:$Z$442,9,MATCH(Instrucciones!$B$5,Translation!$B$3:$Z$3,0))</f>
        <v>Presupuesto por departamento</v>
      </c>
      <c r="E17" s="114" t="str">
        <f t="array" ref="E17">INDEX(Translation!$B$3:$Z$442,56,MATCH(Instrucciones!$B$5,Translation!$B$3:$Z$3,0))</f>
        <v>Introduce el presupuesto anual disponible por departamento para formación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ht="15.75" customHeight="1">
      <c r="A18" s="90"/>
      <c r="B18" s="95"/>
      <c r="C18" s="95"/>
      <c r="D18" s="116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ht="15.75" customHeight="1">
      <c r="A19" s="90"/>
      <c r="B19" s="95"/>
      <c r="C19" s="95"/>
      <c r="D19" s="117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ht="15.75" customHeight="1">
      <c r="A20" s="90"/>
      <c r="B20" s="95"/>
      <c r="C20" s="95"/>
      <c r="D20" s="115" t="str">
        <f t="array" ref="D20">INDEX(Translation!$B$3:$Z$442,10,MATCH(Instrucciones!$B$5,Translation!$B$3:$Z$3,0))</f>
        <v>Traducción</v>
      </c>
      <c r="E20" s="104" t="str">
        <f t="array" ref="E20">INDEX(Translation!$B$3:$Z$442,58,MATCH(Instrucciones!$B$5,Translation!$B$3:$Z$3,0))</f>
        <v>En esta pestaña podrás traducir el contenido de este excel en español, inglés o alemán completando los datos en cada columna según el idioma. *Esto no aplica a la información personalizada que introduzcas en las pestañas "Data Validation" y "Employee information"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ht="15.75" customHeight="1">
      <c r="A21" s="90"/>
      <c r="B21" s="95"/>
      <c r="C21" s="95"/>
      <c r="D21" s="116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ht="15.75" customHeight="1">
      <c r="A22" s="90"/>
      <c r="B22" s="95"/>
      <c r="C22" s="95"/>
      <c r="D22" s="117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ht="15.75" customHeight="1">
      <c r="A23" s="90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ht="15.75" customHeight="1">
      <c r="A24" s="90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ht="15.75" customHeight="1">
      <c r="A25" s="90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ht="15.75" customHeight="1">
      <c r="A26" s="90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ht="15.75" customHeight="1">
      <c r="A27" s="90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ht="15.75" customHeight="1">
      <c r="A28" s="90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ht="15.75" customHeight="1">
      <c r="A29" s="90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ht="15.75" customHeight="1">
      <c r="A30" s="90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ht="15.75" customHeight="1">
      <c r="A31" s="90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ht="15.75" customHeight="1">
      <c r="A32" s="90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ht="15.75" customHeight="1">
      <c r="A33" s="90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ht="15.75" customHeight="1">
      <c r="A34" s="90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ht="15.75" customHeight="1">
      <c r="A35" s="90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ht="15.75" customHeight="1">
      <c r="A36" s="100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ht="15.75" customHeight="1">
      <c r="A37" s="100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ht="15.75" customHeight="1">
      <c r="A38" s="100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ht="15.75" customHeight="1">
      <c r="A39" s="100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ht="15.75" customHeight="1">
      <c r="A40" s="100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ht="15.75" customHeight="1">
      <c r="A41" s="100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ht="15.75" customHeight="1">
      <c r="A42" s="100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ht="15.75" customHeight="1">
      <c r="A43" s="100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ht="15.75" customHeight="1">
      <c r="A44" s="100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ht="15.75" customHeight="1">
      <c r="A45" s="100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ht="15.75" customHeight="1">
      <c r="A46" s="100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ht="15.75" customHeight="1">
      <c r="A47" s="100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ht="15.75" customHeight="1">
      <c r="A48" s="100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ht="15.75" customHeight="1">
      <c r="A49" s="10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ht="15.75" customHeight="1">
      <c r="A50" s="100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ht="15.75" customHeight="1">
      <c r="A51" s="100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ht="15.75" customHeight="1">
      <c r="A52" s="100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ht="15.75" customHeight="1">
      <c r="A53" s="100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ht="15.75" customHeight="1">
      <c r="A54" s="100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ht="15.75" customHeight="1">
      <c r="A55" s="100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ht="15.75" customHeight="1">
      <c r="A56" s="100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ht="15.75" customHeight="1">
      <c r="A57" s="100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ht="15.75" customHeight="1">
      <c r="A58" s="100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ht="15.75" customHeight="1">
      <c r="A59" s="100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ht="15.75" customHeight="1">
      <c r="A60" s="100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ht="15.75" customHeight="1">
      <c r="A61" s="100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ht="15.75" customHeight="1">
      <c r="A62" s="100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ht="15.75" customHeight="1">
      <c r="A63" s="100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ht="15.75" customHeight="1">
      <c r="A64" s="100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ht="15.75" customHeight="1">
      <c r="A65" s="100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ht="15.75" customHeight="1">
      <c r="A66" s="100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ht="15.75" customHeight="1">
      <c r="A67" s="100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ht="15.75" customHeight="1">
      <c r="A68" s="100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ht="15.75" customHeight="1">
      <c r="A69" s="10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ht="15.75" customHeight="1">
      <c r="A70" s="100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ht="15.75" customHeight="1">
      <c r="A71" s="100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ht="15.75" customHeight="1">
      <c r="A72" s="100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ht="15.75" customHeight="1">
      <c r="A73" s="100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ht="15.75" customHeight="1">
      <c r="A74" s="100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ht="15.75" customHeight="1">
      <c r="A75" s="100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ht="15.75" customHeight="1">
      <c r="A76" s="100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ht="15.75" customHeight="1">
      <c r="A77" s="100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ht="15.75" customHeight="1">
      <c r="A78" s="100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ht="15.75" customHeight="1">
      <c r="A79" s="100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ht="15.75" customHeight="1">
      <c r="A80" s="100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ht="15.75" customHeight="1">
      <c r="A81" s="100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ht="15.75" customHeight="1">
      <c r="A82" s="100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ht="15.75" customHeight="1">
      <c r="A83" s="100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ht="15.75" customHeight="1">
      <c r="A84" s="100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ht="15.75" customHeight="1">
      <c r="A85" s="100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ht="15.75" customHeight="1">
      <c r="A86" s="100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ht="15.75" customHeight="1">
      <c r="A87" s="100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ht="15.75" customHeight="1">
      <c r="A88" s="10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ht="15.75" customHeight="1">
      <c r="A89" s="100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ht="15.75" customHeight="1">
      <c r="A90" s="100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ht="15.75" customHeight="1">
      <c r="A91" s="100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ht="15.75" customHeight="1">
      <c r="A92" s="100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ht="15.75" customHeight="1">
      <c r="A93" s="100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ht="15.75" customHeight="1">
      <c r="A94" s="100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ht="15.75" customHeight="1">
      <c r="A95" s="100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ht="15.75" customHeight="1">
      <c r="A96" s="100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ht="15.75" customHeight="1">
      <c r="A97" s="100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ht="15.75" customHeight="1">
      <c r="A98" s="100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ht="15.75" customHeight="1">
      <c r="A99" s="100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ht="15.75" customHeight="1">
      <c r="A100" s="100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ht="15.75" customHeight="1">
      <c r="A101" s="100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ht="15.75" customHeight="1">
      <c r="A102" s="100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ht="15.75" customHeight="1">
      <c r="A103" s="100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ht="15.75" customHeight="1">
      <c r="A104" s="100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ht="15.75" customHeight="1">
      <c r="A105" s="100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ht="15.75" customHeight="1">
      <c r="A106" s="100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ht="15.75" customHeight="1">
      <c r="A107" s="100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ht="15.75" customHeight="1">
      <c r="A108" s="100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ht="15.75" customHeight="1">
      <c r="A109" s="100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ht="15.75" customHeight="1">
      <c r="A110" s="100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ht="15.75" customHeight="1">
      <c r="A111" s="100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ht="15.75" customHeight="1">
      <c r="A112" s="100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ht="15.75" customHeight="1">
      <c r="A113" s="100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ht="15.75" customHeight="1">
      <c r="A114" s="100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ht="15.75" customHeight="1">
      <c r="A115" s="100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ht="15.75" customHeight="1">
      <c r="A116" s="100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ht="15.75" customHeight="1">
      <c r="A117" s="100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ht="15.75" customHeight="1">
      <c r="A118" s="100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ht="15.75" customHeight="1">
      <c r="A119" s="100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ht="15.75" customHeight="1">
      <c r="A120" s="100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ht="15.75" customHeight="1">
      <c r="A121" s="100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ht="15.75" customHeight="1">
      <c r="A122" s="100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ht="15.75" customHeight="1">
      <c r="A123" s="100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ht="15.75" customHeight="1">
      <c r="A124" s="100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ht="15.75" customHeight="1">
      <c r="A125" s="100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ht="15.75" customHeight="1">
      <c r="A126" s="100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ht="15.75" customHeight="1">
      <c r="A127" s="100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ht="15.75" customHeight="1">
      <c r="A128" s="100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ht="15.75" customHeight="1">
      <c r="A129" s="100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ht="15.75" customHeight="1">
      <c r="A130" s="100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ht="15.75" customHeight="1">
      <c r="A131" s="100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ht="15.75" customHeight="1">
      <c r="A132" s="100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ht="15.75" customHeight="1">
      <c r="A133" s="100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ht="15.75" customHeight="1">
      <c r="A134" s="100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ht="15.75" customHeight="1">
      <c r="A135" s="100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ht="15.75" customHeight="1">
      <c r="A136" s="100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ht="15.75" customHeight="1">
      <c r="A137" s="100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ht="15.75" customHeight="1">
      <c r="A138" s="100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ht="15.75" customHeight="1">
      <c r="A139" s="100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ht="15.75" customHeight="1">
      <c r="A140" s="100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ht="15.75" customHeight="1">
      <c r="A141" s="100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ht="15.75" customHeight="1">
      <c r="A142" s="100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ht="15.75" customHeight="1">
      <c r="A143" s="100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ht="15.75" customHeight="1">
      <c r="A144" s="100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ht="15.75" customHeight="1">
      <c r="A145" s="100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ht="15.75" customHeight="1">
      <c r="A146" s="100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ht="15.75" customHeight="1">
      <c r="A147" s="100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ht="15.75" customHeight="1">
      <c r="A148" s="100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ht="15.75" customHeight="1">
      <c r="A149" s="100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ht="15.75" customHeight="1">
      <c r="A150" s="100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ht="15.75" customHeight="1">
      <c r="A151" s="100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ht="15.75" customHeight="1">
      <c r="A152" s="100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ht="15.75" customHeight="1">
      <c r="A153" s="100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ht="15.75" customHeight="1">
      <c r="A154" s="100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ht="15.75" customHeight="1">
      <c r="A155" s="100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ht="15.75" customHeight="1">
      <c r="A156" s="100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ht="15.75" customHeight="1">
      <c r="A157" s="100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ht="15.75" customHeight="1">
      <c r="A158" s="100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ht="15.75" customHeight="1">
      <c r="A159" s="100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ht="15.75" customHeight="1">
      <c r="A160" s="100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ht="15.75" customHeight="1">
      <c r="A161" s="100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ht="15.75" customHeight="1">
      <c r="A162" s="100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ht="15.75" customHeight="1">
      <c r="A163" s="100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ht="15.75" customHeight="1">
      <c r="A164" s="100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ht="15.75" customHeight="1">
      <c r="A165" s="100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ht="15.75" customHeight="1">
      <c r="A166" s="100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ht="15.75" customHeight="1">
      <c r="A167" s="100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ht="15.75" customHeight="1">
      <c r="A168" s="100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ht="15.75" customHeight="1">
      <c r="A169" s="100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ht="15.75" customHeight="1">
      <c r="A170" s="100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ht="15.75" customHeight="1">
      <c r="A171" s="100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ht="15.75" customHeight="1">
      <c r="A172" s="100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ht="15.75" customHeight="1">
      <c r="A173" s="100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ht="15.75" customHeight="1">
      <c r="A174" s="100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ht="15.75" customHeight="1">
      <c r="A175" s="100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ht="15.75" customHeight="1">
      <c r="A176" s="100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ht="15.75" customHeight="1">
      <c r="A177" s="100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ht="15.75" customHeight="1">
      <c r="A178" s="100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ht="15.75" customHeight="1">
      <c r="A179" s="100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ht="15.75" customHeight="1">
      <c r="A180" s="100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ht="15.75" customHeight="1">
      <c r="A181" s="100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ht="15.75" customHeight="1">
      <c r="A182" s="100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ht="15.75" customHeight="1">
      <c r="A183" s="100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ht="15.75" customHeight="1">
      <c r="A184" s="100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ht="15.75" customHeight="1">
      <c r="A185" s="100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ht="15.75" customHeight="1">
      <c r="A186" s="100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ht="15.75" customHeight="1">
      <c r="A187" s="100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ht="15.75" customHeight="1">
      <c r="A188" s="100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ht="15.75" customHeight="1">
      <c r="A189" s="100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ht="15.75" customHeight="1">
      <c r="A190" s="100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ht="15.75" customHeight="1">
      <c r="A191" s="100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ht="15.75" customHeight="1">
      <c r="A192" s="100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ht="15.75" customHeight="1">
      <c r="A193" s="100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ht="15.75" customHeight="1">
      <c r="A194" s="100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ht="15.75" customHeight="1">
      <c r="A195" s="100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ht="15.75" customHeight="1">
      <c r="A196" s="100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ht="15.75" customHeight="1">
      <c r="A197" s="100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ht="15.75" customHeight="1">
      <c r="A198" s="100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ht="15.75" customHeight="1">
      <c r="A199" s="100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ht="15.75" customHeight="1">
      <c r="A200" s="100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ht="15.75" customHeight="1">
      <c r="A201" s="100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ht="15.75" customHeight="1">
      <c r="A202" s="100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ht="15.75" customHeight="1">
      <c r="A203" s="100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ht="15.75" customHeight="1">
      <c r="A204" s="100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ht="15.75" customHeight="1">
      <c r="A205" s="100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ht="15.75" customHeight="1">
      <c r="A206" s="100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ht="15.75" customHeight="1">
      <c r="A207" s="100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ht="15.75" customHeight="1">
      <c r="A208" s="100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ht="15.75" customHeight="1">
      <c r="A209" s="100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ht="15.75" customHeight="1">
      <c r="A210" s="100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ht="15.75" customHeight="1">
      <c r="A211" s="100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ht="15.75" customHeight="1">
      <c r="A212" s="100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ht="15.75" customHeight="1">
      <c r="A213" s="100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ht="15.75" customHeight="1">
      <c r="A214" s="100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ht="15.75" customHeight="1">
      <c r="A215" s="100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ht="15.75" customHeight="1">
      <c r="A216" s="100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ht="15.75" customHeight="1">
      <c r="A217" s="100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ht="15.75" customHeight="1">
      <c r="A218" s="100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ht="15.75" customHeight="1">
      <c r="A219" s="100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ht="15.75" customHeight="1">
      <c r="A220" s="100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ht="15.75" customHeight="1">
      <c r="A221" s="89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ht="15.75" customHeight="1">
      <c r="A222" s="89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ht="15.75" customHeight="1">
      <c r="A223" s="89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ht="15.75" customHeight="1">
      <c r="A224" s="89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ht="15.75" customHeight="1">
      <c r="A225" s="89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ht="15.75" customHeight="1">
      <c r="A226" s="89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ht="15.75" customHeight="1">
      <c r="A227" s="89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ht="15.75" customHeight="1">
      <c r="A228" s="89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ht="15.75" customHeight="1">
      <c r="A229" s="89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ht="15.75" customHeight="1">
      <c r="A230" s="89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ht="15.75" customHeight="1">
      <c r="A231" s="89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ht="15.75" customHeight="1">
      <c r="A232" s="89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ht="15.75" customHeight="1">
      <c r="A233" s="89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ht="15.75" customHeight="1">
      <c r="A234" s="89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ht="15.75" customHeight="1">
      <c r="A235" s="89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ht="15.75" customHeight="1">
      <c r="A236" s="89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ht="15.75" customHeight="1">
      <c r="A237" s="89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ht="15.75" customHeight="1">
      <c r="A238" s="89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ht="15.75" customHeight="1">
      <c r="A239" s="89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ht="15.75" customHeight="1">
      <c r="A240" s="89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ht="15.75" customHeight="1">
      <c r="A241" s="89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ht="15.75" customHeight="1">
      <c r="A242" s="89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ht="15.75" customHeight="1">
      <c r="A243" s="89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ht="15.75" customHeight="1">
      <c r="A244" s="89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ht="15.75" customHeight="1">
      <c r="A245" s="89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ht="15.75" customHeight="1">
      <c r="A246" s="89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ht="15.75" customHeight="1">
      <c r="A247" s="89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ht="15.75" customHeight="1">
      <c r="A248" s="89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ht="15.75" customHeight="1">
      <c r="A249" s="89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ht="15.75" customHeight="1">
      <c r="A250" s="89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ht="15.75" customHeight="1">
      <c r="A251" s="89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ht="15.75" customHeight="1">
      <c r="A252" s="89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ht="15.75" customHeight="1">
      <c r="A253" s="89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ht="15.75" customHeight="1">
      <c r="A254" s="89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ht="15.75" customHeight="1">
      <c r="A255" s="89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ht="15.75" customHeight="1">
      <c r="A256" s="89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ht="15.75" customHeight="1">
      <c r="A257" s="89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ht="15.75" customHeight="1">
      <c r="A258" s="89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ht="15.75" customHeight="1">
      <c r="A259" s="89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ht="15.75" customHeight="1">
      <c r="A260" s="89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ht="15.75" customHeight="1">
      <c r="A261" s="89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ht="15.75" customHeight="1">
      <c r="A262" s="89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ht="15.75" customHeight="1">
      <c r="A263" s="89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ht="15.75" customHeight="1">
      <c r="A264" s="89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ht="15.75" customHeight="1">
      <c r="A265" s="89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ht="15.75" customHeight="1">
      <c r="A266" s="89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ht="15.75" customHeight="1">
      <c r="A267" s="89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ht="15.75" customHeight="1">
      <c r="A268" s="89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ht="15.75" customHeight="1">
      <c r="A269" s="89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ht="15.75" customHeight="1">
      <c r="A270" s="89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ht="15.75" customHeight="1">
      <c r="A271" s="89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ht="15.75" customHeight="1">
      <c r="A272" s="89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ht="15.75" customHeight="1">
      <c r="A273" s="89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ht="15.75" customHeight="1">
      <c r="A274" s="89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ht="15.75" customHeight="1">
      <c r="A275" s="89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ht="15.75" customHeight="1">
      <c r="A276" s="89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ht="15.75" customHeight="1">
      <c r="A277" s="89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ht="15.75" customHeight="1">
      <c r="A278" s="89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ht="15.75" customHeight="1">
      <c r="A279" s="89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ht="15.75" customHeight="1">
      <c r="A280" s="89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ht="15.75" customHeight="1">
      <c r="A281" s="89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ht="15.75" customHeight="1">
      <c r="A282" s="89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ht="15.75" customHeight="1">
      <c r="A283" s="89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ht="15.75" customHeight="1">
      <c r="A284" s="89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ht="15.75" customHeight="1">
      <c r="A285" s="89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ht="15.75" customHeight="1">
      <c r="A286" s="89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ht="15.75" customHeight="1">
      <c r="A287" s="89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ht="15.75" customHeight="1">
      <c r="A288" s="89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ht="15.75" customHeight="1">
      <c r="A289" s="89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ht="15.75" customHeight="1">
      <c r="A290" s="89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ht="15.75" customHeight="1">
      <c r="A291" s="89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ht="15.75" customHeight="1">
      <c r="A292" s="89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ht="15.75" customHeight="1">
      <c r="A293" s="89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ht="15.75" customHeight="1">
      <c r="A294" s="89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ht="15.75" customHeight="1">
      <c r="A295" s="89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ht="15.75" customHeight="1">
      <c r="A296" s="89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ht="15.75" customHeight="1">
      <c r="A297" s="89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ht="15.75" customHeight="1">
      <c r="A298" s="89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ht="15.75" customHeight="1">
      <c r="A299" s="89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ht="15.75" customHeight="1">
      <c r="A300" s="89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ht="15.75" customHeight="1">
      <c r="A301" s="89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ht="15.75" customHeight="1">
      <c r="A302" s="89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ht="15.75" customHeight="1">
      <c r="A303" s="89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ht="15.75" customHeight="1">
      <c r="A304" s="89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ht="15.75" customHeight="1">
      <c r="A305" s="89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ht="15.75" customHeight="1">
      <c r="A306" s="89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ht="15.75" customHeight="1">
      <c r="A307" s="89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ht="15.75" customHeight="1">
      <c r="A308" s="89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ht="15.75" customHeight="1">
      <c r="A309" s="89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ht="15.75" customHeight="1">
      <c r="A310" s="89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ht="15.75" customHeight="1">
      <c r="A311" s="89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ht="15.75" customHeight="1">
      <c r="A312" s="89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ht="15.75" customHeight="1">
      <c r="A313" s="89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ht="15.75" customHeight="1">
      <c r="A314" s="89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ht="15.75" customHeight="1">
      <c r="A315" s="89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ht="15.75" customHeight="1">
      <c r="A316" s="89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ht="15.75" customHeight="1">
      <c r="A317" s="89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ht="15.75" customHeight="1">
      <c r="A318" s="89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ht="15.75" customHeight="1">
      <c r="A319" s="89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ht="15.75" customHeight="1">
      <c r="A320" s="89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ht="15.75" customHeight="1">
      <c r="A321" s="89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ht="15.75" customHeight="1">
      <c r="A322" s="89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ht="15.75" customHeight="1">
      <c r="A323" s="89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ht="15.75" customHeight="1">
      <c r="A324" s="89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ht="15.75" customHeight="1">
      <c r="A325" s="89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ht="15.75" customHeight="1">
      <c r="A326" s="89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ht="15.75" customHeight="1">
      <c r="A327" s="89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ht="15.75" customHeight="1">
      <c r="A328" s="89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ht="15.75" customHeight="1">
      <c r="A329" s="89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ht="15.75" customHeight="1">
      <c r="A330" s="89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ht="15.75" customHeight="1">
      <c r="A331" s="89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ht="15.75" customHeight="1">
      <c r="A332" s="89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ht="15.75" customHeight="1">
      <c r="A333" s="89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ht="15.75" customHeight="1">
      <c r="A334" s="89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ht="15.75" customHeight="1">
      <c r="A335" s="89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ht="15.75" customHeight="1">
      <c r="A336" s="89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ht="15.75" customHeight="1">
      <c r="A337" s="89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ht="15.75" customHeight="1">
      <c r="A338" s="89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ht="15.75" customHeight="1">
      <c r="A339" s="89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ht="15.75" customHeight="1">
      <c r="A340" s="89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ht="15.75" customHeight="1">
      <c r="A341" s="89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ht="15.75" customHeight="1">
      <c r="A342" s="89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ht="15.75" customHeight="1">
      <c r="A343" s="89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ht="15.75" customHeight="1">
      <c r="A344" s="89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ht="15.75" customHeight="1">
      <c r="A345" s="89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ht="15.75" customHeight="1">
      <c r="A346" s="89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ht="15.75" customHeight="1">
      <c r="A347" s="89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ht="15.75" customHeight="1">
      <c r="A348" s="89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ht="15.75" customHeight="1">
      <c r="A349" s="89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ht="15.75" customHeight="1">
      <c r="A350" s="89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ht="15.75" customHeight="1">
      <c r="A351" s="89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ht="15.75" customHeight="1">
      <c r="A352" s="89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ht="15.75" customHeight="1">
      <c r="A353" s="89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ht="15.75" customHeight="1">
      <c r="A354" s="89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ht="15.75" customHeight="1">
      <c r="A355" s="89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ht="15.75" customHeight="1">
      <c r="A356" s="89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ht="15.75" customHeight="1">
      <c r="A357" s="89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ht="15.75" customHeight="1">
      <c r="A358" s="89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ht="15.75" customHeight="1">
      <c r="A359" s="89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ht="15.75" customHeight="1">
      <c r="A360" s="89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ht="15.75" customHeight="1">
      <c r="A361" s="89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ht="15.75" customHeight="1">
      <c r="A362" s="89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ht="15.75" customHeight="1">
      <c r="A363" s="89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ht="15.75" customHeight="1">
      <c r="A364" s="89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ht="15.75" customHeight="1">
      <c r="A365" s="89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ht="15.75" customHeight="1">
      <c r="A366" s="89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ht="15.75" customHeight="1">
      <c r="A367" s="89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ht="15.75" customHeight="1">
      <c r="A368" s="89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ht="15.75" customHeight="1">
      <c r="A369" s="89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ht="15.75" customHeight="1">
      <c r="A370" s="89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ht="15.75" customHeight="1">
      <c r="A371" s="89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ht="15.75" customHeight="1">
      <c r="A372" s="89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ht="15.75" customHeight="1">
      <c r="A373" s="89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ht="15.75" customHeight="1">
      <c r="A374" s="89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ht="15.75" customHeight="1">
      <c r="A375" s="89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ht="15.75" customHeight="1">
      <c r="A376" s="89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ht="15.75" customHeight="1">
      <c r="A377" s="89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ht="15.75" customHeight="1">
      <c r="A378" s="89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ht="15.75" customHeight="1">
      <c r="A379" s="89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ht="15.75" customHeight="1">
      <c r="A380" s="89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ht="15.75" customHeight="1">
      <c r="A381" s="89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ht="15.75" customHeight="1">
      <c r="A382" s="89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ht="15.75" customHeight="1">
      <c r="A383" s="89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ht="15.75" customHeight="1">
      <c r="A384" s="89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ht="15.75" customHeight="1">
      <c r="A385" s="89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ht="15.75" customHeight="1">
      <c r="A386" s="89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ht="15.75" customHeight="1">
      <c r="A387" s="89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ht="15.75" customHeight="1">
      <c r="A388" s="89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ht="15.75" customHeight="1">
      <c r="A389" s="89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ht="15.75" customHeight="1">
      <c r="A390" s="89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ht="15.75" customHeight="1">
      <c r="A391" s="89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ht="15.75" customHeight="1">
      <c r="A392" s="89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ht="15.75" customHeight="1">
      <c r="A393" s="89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ht="15.75" customHeight="1">
      <c r="A394" s="89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ht="15.75" customHeight="1">
      <c r="A395" s="89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ht="15.75" customHeight="1">
      <c r="A396" s="89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ht="15.75" customHeight="1">
      <c r="A397" s="89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ht="15.75" customHeight="1">
      <c r="A398" s="89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ht="15.75" customHeight="1">
      <c r="A399" s="89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ht="15.75" customHeight="1">
      <c r="A400" s="89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ht="15.75" customHeight="1">
      <c r="A401" s="89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ht="15.75" customHeight="1">
      <c r="A402" s="89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ht="15.75" customHeight="1">
      <c r="A403" s="89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ht="15.75" customHeight="1">
      <c r="A404" s="89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ht="15.75" customHeight="1">
      <c r="A405" s="89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ht="15.75" customHeight="1">
      <c r="A406" s="89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ht="15.75" customHeight="1">
      <c r="A407" s="89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ht="15.75" customHeight="1">
      <c r="A408" s="89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ht="15.75" customHeight="1">
      <c r="A409" s="89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ht="15.75" customHeight="1">
      <c r="A410" s="89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ht="15.75" customHeight="1">
      <c r="A411" s="89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ht="15.75" customHeight="1">
      <c r="A412" s="89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ht="15.75" customHeight="1">
      <c r="A413" s="89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ht="15.75" customHeight="1">
      <c r="A414" s="89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ht="15.75" customHeight="1">
      <c r="A415" s="89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ht="15.75" customHeight="1">
      <c r="A416" s="89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ht="15.75" customHeight="1">
      <c r="A417" s="89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ht="15.75" customHeight="1">
      <c r="A418" s="89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ht="15.75" customHeight="1">
      <c r="A419" s="89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ht="15.75" customHeight="1">
      <c r="A420" s="89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ht="15.75" customHeight="1">
      <c r="A421" s="89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ht="15.75" customHeight="1">
      <c r="A422" s="89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ht="15.75" customHeight="1">
      <c r="A423" s="89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ht="15.75" customHeight="1">
      <c r="A424" s="89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ht="15.75" customHeight="1">
      <c r="A425" s="89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ht="15.75" customHeight="1">
      <c r="A426" s="89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ht="15.75" customHeight="1">
      <c r="A427" s="89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ht="15.75" customHeight="1">
      <c r="A428" s="89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ht="15.75" customHeight="1">
      <c r="A429" s="89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ht="15.75" customHeight="1">
      <c r="A430" s="89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ht="15.75" customHeight="1">
      <c r="A431" s="89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ht="15.75" customHeight="1">
      <c r="A432" s="89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ht="15.75" customHeight="1">
      <c r="A433" s="89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ht="15.75" customHeight="1">
      <c r="A434" s="89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ht="15.75" customHeight="1">
      <c r="A435" s="89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ht="15.75" customHeight="1">
      <c r="A436" s="89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ht="15.75" customHeight="1">
      <c r="A437" s="89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ht="15.75" customHeight="1">
      <c r="A438" s="89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ht="15.75" customHeight="1">
      <c r="A439" s="89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ht="15.75" customHeight="1">
      <c r="A440" s="89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ht="15.75" customHeight="1">
      <c r="A441" s="89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ht="15.75" customHeight="1">
      <c r="A442" s="89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ht="15.75" customHeight="1">
      <c r="A443" s="89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ht="15.75" customHeight="1">
      <c r="A444" s="89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ht="15.75" customHeight="1">
      <c r="A445" s="89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ht="15.75" customHeight="1">
      <c r="A446" s="89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ht="15.75" customHeight="1">
      <c r="A447" s="89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ht="15.75" customHeight="1">
      <c r="A448" s="89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ht="15.75" customHeight="1">
      <c r="A449" s="89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ht="15.75" customHeight="1">
      <c r="A450" s="89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ht="15.75" customHeight="1">
      <c r="A451" s="89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ht="15.75" customHeight="1">
      <c r="A452" s="89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ht="15.75" customHeight="1">
      <c r="A453" s="89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ht="15.75" customHeight="1">
      <c r="A454" s="89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ht="15.75" customHeight="1">
      <c r="A455" s="89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ht="15.75" customHeight="1">
      <c r="A456" s="89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ht="15.75" customHeight="1">
      <c r="A457" s="89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ht="15.75" customHeight="1">
      <c r="A458" s="89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ht="15.75" customHeight="1">
      <c r="A459" s="89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ht="15.75" customHeight="1">
      <c r="A460" s="89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ht="15.75" customHeight="1">
      <c r="A461" s="89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ht="15.75" customHeight="1">
      <c r="A462" s="89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ht="15.75" customHeight="1">
      <c r="A463" s="89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ht="15.75" customHeight="1">
      <c r="A464" s="89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ht="15.75" customHeight="1">
      <c r="A465" s="89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ht="15.75" customHeight="1">
      <c r="A466" s="89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ht="15.75" customHeight="1">
      <c r="A467" s="89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ht="15.75" customHeight="1">
      <c r="A468" s="89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ht="15.75" customHeight="1">
      <c r="A469" s="89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ht="15.75" customHeight="1">
      <c r="A470" s="89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ht="15.75" customHeight="1">
      <c r="A471" s="89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ht="15.75" customHeight="1">
      <c r="A472" s="89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ht="15.75" customHeight="1">
      <c r="A473" s="89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ht="15.75" customHeight="1">
      <c r="A474" s="89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ht="15.75" customHeight="1">
      <c r="A475" s="89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ht="15.75" customHeight="1">
      <c r="A476" s="89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ht="15.75" customHeight="1">
      <c r="A477" s="89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ht="15.75" customHeight="1">
      <c r="A478" s="89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ht="15.75" customHeight="1">
      <c r="A479" s="89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ht="15.75" customHeight="1">
      <c r="A480" s="89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ht="15.75" customHeight="1">
      <c r="A481" s="89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ht="15.75" customHeight="1">
      <c r="A482" s="89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ht="15.75" customHeight="1">
      <c r="A483" s="89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ht="15.75" customHeight="1">
      <c r="A484" s="89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ht="15.75" customHeight="1">
      <c r="A485" s="89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ht="15.75" customHeight="1">
      <c r="A486" s="89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ht="15.75" customHeight="1">
      <c r="A487" s="89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ht="15.75" customHeight="1">
      <c r="A488" s="89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ht="15.75" customHeight="1">
      <c r="A489" s="89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ht="15.75" customHeight="1">
      <c r="A490" s="89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ht="15.75" customHeight="1">
      <c r="A491" s="89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ht="15.75" customHeight="1">
      <c r="A492" s="89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ht="15.75" customHeight="1">
      <c r="A493" s="89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ht="15.75" customHeight="1">
      <c r="A494" s="89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ht="15.75" customHeight="1">
      <c r="A495" s="89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ht="15.75" customHeight="1">
      <c r="A496" s="89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ht="15.75" customHeight="1">
      <c r="A497" s="89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ht="15.75" customHeight="1">
      <c r="A498" s="89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ht="15.75" customHeight="1">
      <c r="A499" s="89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ht="15.75" customHeight="1">
      <c r="A500" s="89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ht="15.75" customHeight="1">
      <c r="A501" s="89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ht="15.75" customHeight="1">
      <c r="A502" s="89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ht="15.75" customHeight="1">
      <c r="A503" s="89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ht="15.75" customHeight="1">
      <c r="A504" s="89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ht="15.75" customHeight="1">
      <c r="A505" s="89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ht="15.75" customHeight="1">
      <c r="A506" s="89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ht="15.75" customHeight="1">
      <c r="A507" s="89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ht="15.75" customHeight="1">
      <c r="A508" s="89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ht="15.75" customHeight="1">
      <c r="A509" s="89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ht="15.75" customHeight="1">
      <c r="A510" s="89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ht="15.75" customHeight="1">
      <c r="A511" s="89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ht="15.75" customHeight="1">
      <c r="A512" s="89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ht="15.75" customHeight="1">
      <c r="A513" s="89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ht="15.75" customHeight="1">
      <c r="A514" s="89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ht="15.75" customHeight="1">
      <c r="A515" s="89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ht="15.75" customHeight="1">
      <c r="A516" s="89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ht="15.75" customHeight="1">
      <c r="A517" s="89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ht="15.75" customHeight="1">
      <c r="A518" s="89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ht="15.75" customHeight="1">
      <c r="A519" s="89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ht="15.75" customHeight="1">
      <c r="A520" s="89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ht="15.75" customHeight="1">
      <c r="A521" s="89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ht="15.75" customHeight="1">
      <c r="A522" s="89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ht="15.75" customHeight="1">
      <c r="A523" s="89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ht="15.75" customHeight="1">
      <c r="A524" s="89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ht="15.75" customHeight="1">
      <c r="A525" s="89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ht="15.75" customHeight="1">
      <c r="A526" s="89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ht="15.75" customHeight="1">
      <c r="A527" s="89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ht="15.75" customHeight="1">
      <c r="A528" s="89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ht="15.75" customHeight="1">
      <c r="A529" s="89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ht="15.75" customHeight="1">
      <c r="A530" s="89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ht="15.75" customHeight="1">
      <c r="A531" s="89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ht="15.75" customHeight="1">
      <c r="A532" s="89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ht="15.75" customHeight="1">
      <c r="A533" s="89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ht="15.75" customHeight="1">
      <c r="A534" s="89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ht="15.75" customHeight="1">
      <c r="A535" s="89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ht="15.75" customHeight="1">
      <c r="A536" s="89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ht="15.75" customHeight="1">
      <c r="A537" s="89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ht="15.75" customHeight="1">
      <c r="A538" s="89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ht="15.75" customHeight="1">
      <c r="A539" s="89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ht="15.75" customHeight="1">
      <c r="A540" s="89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ht="15.75" customHeight="1">
      <c r="A541" s="89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ht="15.75" customHeight="1">
      <c r="A542" s="89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ht="15.75" customHeight="1">
      <c r="A543" s="89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ht="15.75" customHeight="1">
      <c r="A544" s="89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ht="15.75" customHeight="1">
      <c r="A545" s="89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ht="15.75" customHeight="1">
      <c r="A546" s="89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ht="15.75" customHeight="1">
      <c r="A547" s="89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ht="15.75" customHeight="1">
      <c r="A548" s="89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ht="15.75" customHeight="1">
      <c r="A549" s="89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ht="15.75" customHeight="1">
      <c r="A550" s="89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ht="15.75" customHeight="1">
      <c r="A551" s="89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ht="15.75" customHeight="1">
      <c r="A552" s="89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ht="15.75" customHeight="1">
      <c r="A553" s="89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ht="15.75" customHeight="1">
      <c r="A554" s="89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ht="15.75" customHeight="1">
      <c r="A555" s="89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ht="15.75" customHeight="1">
      <c r="A556" s="89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ht="15.75" customHeight="1">
      <c r="A557" s="89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ht="15.75" customHeight="1">
      <c r="A558" s="89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ht="15.75" customHeight="1">
      <c r="A559" s="89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ht="15.75" customHeight="1">
      <c r="A560" s="89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ht="15.75" customHeight="1">
      <c r="A561" s="89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ht="15.75" customHeight="1">
      <c r="A562" s="89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ht="15.75" customHeight="1">
      <c r="A563" s="89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ht="15.75" customHeight="1">
      <c r="A564" s="89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ht="15.75" customHeight="1">
      <c r="A565" s="89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ht="15.75" customHeight="1">
      <c r="A566" s="89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ht="15.75" customHeight="1">
      <c r="A567" s="89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ht="15.75" customHeight="1">
      <c r="A568" s="89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ht="15.75" customHeight="1">
      <c r="A569" s="89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ht="15.75" customHeight="1">
      <c r="A570" s="89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ht="15.75" customHeight="1">
      <c r="A571" s="89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ht="15.75" customHeight="1">
      <c r="A572" s="89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ht="15.75" customHeight="1">
      <c r="A573" s="89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ht="15.75" customHeight="1">
      <c r="A574" s="89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ht="15.75" customHeight="1">
      <c r="A575" s="89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ht="15.75" customHeight="1">
      <c r="A576" s="89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ht="15.75" customHeight="1">
      <c r="A577" s="89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ht="15.75" customHeight="1">
      <c r="A578" s="89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ht="15.75" customHeight="1">
      <c r="A579" s="89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ht="15.75" customHeight="1">
      <c r="A580" s="89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ht="15.75" customHeight="1">
      <c r="A581" s="89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ht="15.75" customHeight="1">
      <c r="A582" s="89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ht="15.75" customHeight="1">
      <c r="A583" s="89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ht="15.75" customHeight="1">
      <c r="A584" s="89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ht="15.75" customHeight="1">
      <c r="A585" s="89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ht="15.75" customHeight="1">
      <c r="A586" s="89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ht="15.75" customHeight="1">
      <c r="A587" s="89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ht="15.75" customHeight="1">
      <c r="A588" s="89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ht="15.75" customHeight="1">
      <c r="A589" s="89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ht="15.75" customHeight="1">
      <c r="A590" s="89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ht="15.75" customHeight="1">
      <c r="A591" s="89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ht="15.75" customHeight="1">
      <c r="A592" s="89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ht="15.75" customHeight="1">
      <c r="A593" s="89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ht="15.75" customHeight="1">
      <c r="A594" s="89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ht="15.75" customHeight="1">
      <c r="A595" s="89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ht="15.75" customHeight="1">
      <c r="A596" s="89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ht="15.75" customHeight="1">
      <c r="A597" s="89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ht="15.75" customHeight="1">
      <c r="A598" s="89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ht="15.75" customHeight="1">
      <c r="A599" s="89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ht="15.75" customHeight="1">
      <c r="A600" s="89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ht="15.75" customHeight="1">
      <c r="A601" s="89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ht="15.75" customHeight="1">
      <c r="A602" s="89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ht="15.75" customHeight="1">
      <c r="A603" s="89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ht="15.75" customHeight="1">
      <c r="A604" s="89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ht="15.75" customHeight="1">
      <c r="A605" s="89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ht="15.75" customHeight="1">
      <c r="A606" s="89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ht="15.75" customHeight="1">
      <c r="A607" s="89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ht="15.75" customHeight="1">
      <c r="A608" s="89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ht="15.75" customHeight="1">
      <c r="A609" s="89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ht="15.75" customHeight="1">
      <c r="A610" s="89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ht="15.75" customHeight="1">
      <c r="A611" s="89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ht="15.75" customHeight="1">
      <c r="A612" s="89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ht="15.75" customHeight="1">
      <c r="A613" s="89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ht="15.75" customHeight="1">
      <c r="A614" s="89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ht="15.75" customHeight="1">
      <c r="A615" s="89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ht="15.75" customHeight="1">
      <c r="A616" s="89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ht="15.75" customHeight="1">
      <c r="A617" s="89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ht="15.75" customHeight="1">
      <c r="A618" s="89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ht="15.75" customHeight="1">
      <c r="A619" s="89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ht="15.75" customHeight="1">
      <c r="A620" s="89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ht="15.75" customHeight="1">
      <c r="A621" s="89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ht="15.75" customHeight="1">
      <c r="A622" s="89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ht="15.75" customHeight="1">
      <c r="A623" s="89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ht="15.75" customHeight="1">
      <c r="A624" s="89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ht="15.75" customHeight="1">
      <c r="A625" s="89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ht="15.75" customHeight="1">
      <c r="A626" s="89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ht="15.75" customHeight="1">
      <c r="A627" s="89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ht="15.75" customHeight="1">
      <c r="A628" s="89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ht="15.75" customHeight="1">
      <c r="A629" s="89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ht="15.75" customHeight="1">
      <c r="A630" s="89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ht="15.75" customHeight="1">
      <c r="A631" s="89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ht="15.75" customHeight="1">
      <c r="A632" s="89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ht="15.75" customHeight="1">
      <c r="A633" s="89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ht="15.75" customHeight="1">
      <c r="A634" s="89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ht="15.75" customHeight="1">
      <c r="A635" s="89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ht="15.75" customHeight="1">
      <c r="A636" s="89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ht="15.75" customHeight="1">
      <c r="A637" s="89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ht="15.75" customHeight="1">
      <c r="A638" s="89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ht="15.75" customHeight="1">
      <c r="A639" s="89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ht="15.75" customHeight="1">
      <c r="A640" s="89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ht="15.75" customHeight="1">
      <c r="A641" s="89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ht="15.75" customHeight="1">
      <c r="A642" s="89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ht="15.75" customHeight="1">
      <c r="A643" s="89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ht="15.75" customHeight="1">
      <c r="A644" s="89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ht="15.75" customHeight="1">
      <c r="A645" s="89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ht="15.75" customHeight="1">
      <c r="A646" s="89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ht="15.75" customHeight="1">
      <c r="A647" s="89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ht="15.75" customHeight="1">
      <c r="A648" s="89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ht="15.75" customHeight="1">
      <c r="A649" s="89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ht="15.75" customHeight="1">
      <c r="A650" s="89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ht="15.75" customHeight="1">
      <c r="A651" s="89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ht="15.75" customHeight="1">
      <c r="A652" s="89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ht="15.75" customHeight="1">
      <c r="A653" s="89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ht="15.75" customHeight="1">
      <c r="A654" s="89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ht="15.75" customHeight="1">
      <c r="A655" s="89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ht="15.75" customHeight="1">
      <c r="A656" s="89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ht="15.75" customHeight="1">
      <c r="A657" s="89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ht="15.75" customHeight="1">
      <c r="A658" s="89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ht="15.75" customHeight="1">
      <c r="A659" s="89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ht="15.75" customHeight="1">
      <c r="A660" s="89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ht="15.75" customHeight="1">
      <c r="A661" s="89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ht="15.75" customHeight="1">
      <c r="A662" s="89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ht="15.75" customHeight="1">
      <c r="A663" s="89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ht="15.75" customHeight="1">
      <c r="A664" s="89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ht="15.75" customHeight="1">
      <c r="A665" s="89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ht="15.75" customHeight="1">
      <c r="A666" s="89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ht="15.75" customHeight="1">
      <c r="A667" s="89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ht="15.75" customHeight="1">
      <c r="A668" s="89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ht="15.75" customHeight="1">
      <c r="A669" s="89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ht="15.75" customHeight="1">
      <c r="A670" s="89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ht="15.75" customHeight="1">
      <c r="A671" s="89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ht="15.75" customHeight="1">
      <c r="A672" s="89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ht="15.75" customHeight="1">
      <c r="A673" s="89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ht="15.75" customHeight="1">
      <c r="A674" s="89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ht="15.75" customHeight="1">
      <c r="A675" s="89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ht="15.75" customHeight="1">
      <c r="A676" s="89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ht="15.75" customHeight="1">
      <c r="A677" s="89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ht="15.75" customHeight="1">
      <c r="A678" s="89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ht="15.75" customHeight="1">
      <c r="A679" s="89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ht="15.75" customHeight="1">
      <c r="A680" s="89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ht="15.75" customHeight="1">
      <c r="A681" s="89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ht="15.75" customHeight="1">
      <c r="A682" s="89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ht="15.75" customHeight="1">
      <c r="A683" s="89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ht="15.75" customHeight="1">
      <c r="A684" s="89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ht="15.75" customHeight="1">
      <c r="A685" s="89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ht="15.75" customHeight="1">
      <c r="A686" s="89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ht="15.75" customHeight="1">
      <c r="A687" s="89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ht="15.75" customHeight="1">
      <c r="A688" s="89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ht="15.75" customHeight="1">
      <c r="A689" s="89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ht="15.75" customHeight="1">
      <c r="A690" s="89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ht="15.75" customHeight="1">
      <c r="A691" s="89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ht="15.75" customHeight="1">
      <c r="A692" s="89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ht="15.75" customHeight="1">
      <c r="A693" s="89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ht="15.75" customHeight="1">
      <c r="A694" s="89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ht="15.75" customHeight="1">
      <c r="A695" s="89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ht="15.75" customHeight="1">
      <c r="A696" s="89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ht="15.75" customHeight="1">
      <c r="A697" s="89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ht="15.75" customHeight="1">
      <c r="A698" s="89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ht="15.75" customHeight="1">
      <c r="A699" s="89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ht="15.75" customHeight="1">
      <c r="A700" s="89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ht="15.75" customHeight="1">
      <c r="A701" s="89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ht="15.75" customHeight="1">
      <c r="A702" s="89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ht="15.75" customHeight="1">
      <c r="A703" s="89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ht="15.75" customHeight="1">
      <c r="A704" s="89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ht="15.75" customHeight="1">
      <c r="A705" s="89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ht="15.75" customHeight="1">
      <c r="A706" s="89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ht="15.75" customHeight="1">
      <c r="A707" s="89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ht="15.75" customHeight="1">
      <c r="A708" s="89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ht="15.75" customHeight="1">
      <c r="A709" s="89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ht="15.75" customHeight="1">
      <c r="A710" s="89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ht="15.75" customHeight="1">
      <c r="A711" s="89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ht="15.75" customHeight="1">
      <c r="A712" s="89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ht="15.75" customHeight="1">
      <c r="A713" s="89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ht="15.75" customHeight="1">
      <c r="A714" s="89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ht="15.75" customHeight="1">
      <c r="A715" s="89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ht="15.75" customHeight="1">
      <c r="A716" s="89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ht="15.75" customHeight="1">
      <c r="A717" s="89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ht="15.75" customHeight="1">
      <c r="A718" s="89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ht="15.75" customHeight="1">
      <c r="A719" s="89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ht="15.75" customHeight="1">
      <c r="A720" s="89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ht="15.75" customHeight="1">
      <c r="A721" s="89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ht="15.75" customHeight="1">
      <c r="A722" s="89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ht="15.75" customHeight="1">
      <c r="A723" s="89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ht="15.75" customHeight="1">
      <c r="A724" s="89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ht="15.75" customHeight="1">
      <c r="A725" s="89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ht="15.75" customHeight="1">
      <c r="A726" s="89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ht="15.75" customHeight="1">
      <c r="A727" s="89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ht="15.75" customHeight="1">
      <c r="A728" s="89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ht="15.75" customHeight="1">
      <c r="A729" s="89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ht="15.75" customHeight="1">
      <c r="A730" s="89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ht="15.75" customHeight="1">
      <c r="A731" s="89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ht="15.75" customHeight="1">
      <c r="A732" s="89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ht="15.75" customHeight="1">
      <c r="A733" s="89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ht="15.75" customHeight="1">
      <c r="A734" s="89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ht="15.75" customHeight="1">
      <c r="A735" s="89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ht="15.75" customHeight="1">
      <c r="A736" s="89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ht="15.75" customHeight="1">
      <c r="A737" s="89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ht="15.75" customHeight="1">
      <c r="A738" s="89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ht="15.75" customHeight="1">
      <c r="A739" s="89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ht="15.75" customHeight="1">
      <c r="A740" s="89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ht="15.75" customHeight="1">
      <c r="A741" s="89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ht="15.75" customHeight="1">
      <c r="A742" s="89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ht="15.75" customHeight="1">
      <c r="A743" s="89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ht="15.75" customHeight="1">
      <c r="A744" s="89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ht="15.75" customHeight="1">
      <c r="A745" s="89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ht="15.75" customHeight="1">
      <c r="A746" s="89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ht="15.75" customHeight="1">
      <c r="A747" s="89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ht="15.75" customHeight="1">
      <c r="A748" s="89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ht="15.75" customHeight="1">
      <c r="A749" s="89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ht="15.75" customHeight="1">
      <c r="A750" s="89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ht="15.75" customHeight="1">
      <c r="A751" s="89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ht="15.75" customHeight="1">
      <c r="A752" s="89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ht="15.75" customHeight="1">
      <c r="A753" s="89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ht="15.75" customHeight="1">
      <c r="A754" s="89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ht="15.75" customHeight="1">
      <c r="A755" s="89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ht="15.75" customHeight="1">
      <c r="A756" s="89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ht="15.75" customHeight="1">
      <c r="A757" s="89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ht="15.75" customHeight="1">
      <c r="A758" s="89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ht="15.75" customHeight="1">
      <c r="A759" s="89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ht="15.75" customHeight="1">
      <c r="A760" s="89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ht="15.75" customHeight="1">
      <c r="A761" s="89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ht="15.75" customHeight="1">
      <c r="A762" s="89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ht="15.75" customHeight="1">
      <c r="A763" s="89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ht="15.75" customHeight="1">
      <c r="A764" s="89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ht="15.75" customHeight="1">
      <c r="A765" s="89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ht="15.75" customHeight="1">
      <c r="A766" s="89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ht="15.75" customHeight="1">
      <c r="A767" s="89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ht="15.75" customHeight="1">
      <c r="A768" s="89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ht="15.75" customHeight="1">
      <c r="A769" s="89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ht="15.75" customHeight="1">
      <c r="A770" s="89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ht="15.75" customHeight="1">
      <c r="A771" s="89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ht="15.75" customHeight="1">
      <c r="A772" s="89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ht="15.75" customHeight="1">
      <c r="A773" s="89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ht="15.75" customHeight="1">
      <c r="A774" s="89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ht="15.75" customHeight="1">
      <c r="A775" s="89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ht="15.75" customHeight="1">
      <c r="A776" s="89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ht="15.75" customHeight="1">
      <c r="A777" s="89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ht="15.75" customHeight="1">
      <c r="A778" s="89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ht="15.75" customHeight="1">
      <c r="A779" s="89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ht="15.75" customHeight="1">
      <c r="A780" s="89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ht="15.75" customHeight="1">
      <c r="A781" s="89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ht="15.75" customHeight="1">
      <c r="A782" s="89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ht="15.75" customHeight="1">
      <c r="A783" s="89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ht="15.75" customHeight="1">
      <c r="A784" s="89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ht="15.75" customHeight="1">
      <c r="A785" s="89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ht="15.75" customHeight="1">
      <c r="A786" s="89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ht="15.75" customHeight="1">
      <c r="A787" s="89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ht="15.75" customHeight="1">
      <c r="A788" s="89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ht="15.75" customHeight="1">
      <c r="A789" s="89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ht="15.75" customHeight="1">
      <c r="A790" s="89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ht="15.75" customHeight="1">
      <c r="A791" s="89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ht="15.75" customHeight="1">
      <c r="A792" s="89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ht="15.75" customHeight="1">
      <c r="A793" s="89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ht="15.75" customHeight="1">
      <c r="A794" s="89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ht="15.75" customHeight="1">
      <c r="A795" s="89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ht="15.75" customHeight="1">
      <c r="A796" s="89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ht="15.75" customHeight="1">
      <c r="A797" s="89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ht="15.75" customHeight="1">
      <c r="A798" s="89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ht="15.75" customHeight="1">
      <c r="A799" s="89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ht="15.75" customHeight="1">
      <c r="A800" s="89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ht="15.75" customHeight="1">
      <c r="A801" s="89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ht="15.75" customHeight="1">
      <c r="A802" s="89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ht="15.75" customHeight="1">
      <c r="A803" s="89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ht="15.75" customHeight="1">
      <c r="A804" s="89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ht="15.75" customHeight="1">
      <c r="A805" s="89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ht="15.75" customHeight="1">
      <c r="A806" s="89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ht="15.75" customHeight="1">
      <c r="A807" s="89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ht="15.75" customHeight="1">
      <c r="A808" s="89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ht="15.75" customHeight="1">
      <c r="A809" s="89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ht="15.75" customHeight="1">
      <c r="A810" s="89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ht="15.75" customHeight="1">
      <c r="A811" s="89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ht="15.75" customHeight="1">
      <c r="A812" s="89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ht="15.75" customHeight="1">
      <c r="A813" s="89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ht="15.75" customHeight="1">
      <c r="A814" s="89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ht="15.75" customHeight="1">
      <c r="A815" s="89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ht="15.75" customHeight="1">
      <c r="A816" s="89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ht="15.75" customHeight="1">
      <c r="A817" s="89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ht="15.75" customHeight="1">
      <c r="A818" s="89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ht="15.75" customHeight="1">
      <c r="A819" s="89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ht="15.75" customHeight="1">
      <c r="A820" s="89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ht="15.75" customHeight="1">
      <c r="A821" s="89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ht="15.75" customHeight="1">
      <c r="A822" s="89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ht="15.75" customHeight="1">
      <c r="A823" s="89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ht="15.75" customHeight="1">
      <c r="A824" s="89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ht="15.75" customHeight="1">
      <c r="A825" s="89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ht="15.75" customHeight="1">
      <c r="A826" s="89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ht="15.75" customHeight="1">
      <c r="A827" s="89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ht="15.75" customHeight="1">
      <c r="A828" s="89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ht="15.75" customHeight="1">
      <c r="A829" s="89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ht="15.75" customHeight="1">
      <c r="A830" s="89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ht="15.75" customHeight="1">
      <c r="A831" s="89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ht="15.75" customHeight="1">
      <c r="A832" s="89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ht="15.75" customHeight="1">
      <c r="A833" s="89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ht="15.75" customHeight="1">
      <c r="A834" s="89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ht="15.75" customHeight="1">
      <c r="A835" s="89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ht="15.75" customHeight="1">
      <c r="A836" s="89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ht="15.75" customHeight="1">
      <c r="A837" s="89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ht="15.75" customHeight="1">
      <c r="A838" s="89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ht="15.75" customHeight="1">
      <c r="A839" s="89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ht="15.75" customHeight="1">
      <c r="A840" s="89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ht="15.75" customHeight="1">
      <c r="A841" s="89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ht="15.75" customHeight="1">
      <c r="A842" s="89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ht="15.75" customHeight="1">
      <c r="A843" s="89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ht="15.75" customHeight="1">
      <c r="A844" s="89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ht="15.75" customHeight="1">
      <c r="A845" s="89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ht="15.75" customHeight="1">
      <c r="A846" s="89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ht="15.75" customHeight="1">
      <c r="A847" s="89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ht="15.75" customHeight="1">
      <c r="A848" s="89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ht="15.75" customHeight="1">
      <c r="A849" s="89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ht="15.75" customHeight="1">
      <c r="A850" s="89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ht="15.75" customHeight="1">
      <c r="A851" s="89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ht="15.75" customHeight="1">
      <c r="A852" s="89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ht="15.75" customHeight="1">
      <c r="A853" s="89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ht="15.75" customHeight="1">
      <c r="A854" s="89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ht="15.75" customHeight="1">
      <c r="A855" s="89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ht="15.75" customHeight="1">
      <c r="A856" s="89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ht="15.75" customHeight="1">
      <c r="A857" s="89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ht="15.75" customHeight="1">
      <c r="A858" s="89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ht="15.75" customHeight="1">
      <c r="A859" s="89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ht="15.75" customHeight="1">
      <c r="A860" s="89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ht="15.75" customHeight="1">
      <c r="A861" s="89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ht="15.75" customHeight="1">
      <c r="A862" s="89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ht="15.75" customHeight="1">
      <c r="A863" s="89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ht="15.75" customHeight="1">
      <c r="A864" s="89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ht="15.75" customHeight="1">
      <c r="A865" s="89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ht="15.75" customHeight="1">
      <c r="A866" s="89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ht="15.75" customHeight="1">
      <c r="A867" s="89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ht="15.75" customHeight="1">
      <c r="A868" s="89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ht="15.75" customHeight="1">
      <c r="A869" s="89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ht="15.75" customHeight="1">
      <c r="A870" s="89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ht="15.75" customHeight="1">
      <c r="A871" s="89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ht="15.75" customHeight="1">
      <c r="A872" s="89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ht="15.75" customHeight="1">
      <c r="A873" s="89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ht="15.75" customHeight="1">
      <c r="A874" s="89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ht="15.75" customHeight="1">
      <c r="A875" s="89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ht="15.75" customHeight="1">
      <c r="A876" s="89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ht="15.75" customHeight="1">
      <c r="A877" s="89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ht="15.75" customHeight="1">
      <c r="A878" s="89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ht="15.75" customHeight="1">
      <c r="A879" s="89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ht="15.75" customHeight="1">
      <c r="A880" s="89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ht="15.75" customHeight="1">
      <c r="A881" s="89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ht="15.75" customHeight="1">
      <c r="A882" s="89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ht="15.75" customHeight="1">
      <c r="A883" s="89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ht="15.75" customHeight="1">
      <c r="A884" s="89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ht="15.75" customHeight="1">
      <c r="A885" s="89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ht="15.75" customHeight="1">
      <c r="A886" s="89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ht="15.75" customHeight="1">
      <c r="A887" s="89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ht="15.75" customHeight="1">
      <c r="A888" s="89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ht="15.75" customHeight="1">
      <c r="A889" s="89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ht="15.75" customHeight="1">
      <c r="A890" s="89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ht="15.75" customHeight="1">
      <c r="A891" s="89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ht="15.75" customHeight="1">
      <c r="A892" s="89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ht="15.75" customHeight="1">
      <c r="A893" s="89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ht="15.75" customHeight="1">
      <c r="A894" s="89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ht="15.75" customHeight="1">
      <c r="A895" s="89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ht="15.75" customHeight="1">
      <c r="A896" s="89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ht="15.75" customHeight="1">
      <c r="A897" s="89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ht="15.75" customHeight="1">
      <c r="A898" s="89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ht="15.75" customHeight="1">
      <c r="A899" s="89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ht="15.75" customHeight="1">
      <c r="A900" s="89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ht="15.75" customHeight="1">
      <c r="A901" s="89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ht="15.75" customHeight="1">
      <c r="A902" s="89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ht="15.75" customHeight="1">
      <c r="A903" s="89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ht="15.75" customHeight="1">
      <c r="A904" s="89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ht="15.75" customHeight="1">
      <c r="A905" s="89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ht="15.75" customHeight="1">
      <c r="A906" s="89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ht="15.75" customHeight="1">
      <c r="A907" s="89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ht="15.75" customHeight="1">
      <c r="A908" s="89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ht="15.75" customHeight="1">
      <c r="A909" s="89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ht="15.75" customHeight="1">
      <c r="A910" s="89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ht="15.75" customHeight="1">
      <c r="A911" s="89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ht="15.75" customHeight="1">
      <c r="A912" s="89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ht="15.75" customHeight="1">
      <c r="A913" s="89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ht="15.75" customHeight="1">
      <c r="A914" s="89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ht="15.75" customHeight="1">
      <c r="A915" s="89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ht="15.75" customHeight="1">
      <c r="A916" s="89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ht="15.75" customHeight="1">
      <c r="A917" s="89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ht="15.75" customHeight="1">
      <c r="A918" s="89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ht="15.75" customHeight="1">
      <c r="A919" s="89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ht="15.75" customHeight="1">
      <c r="A920" s="89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ht="15.75" customHeight="1">
      <c r="A921" s="89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ht="15.75" customHeight="1">
      <c r="A922" s="89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ht="15.75" customHeight="1">
      <c r="A923" s="89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ht="15.75" customHeight="1">
      <c r="A924" s="89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ht="15.75" customHeight="1">
      <c r="A925" s="89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ht="15.75" customHeight="1">
      <c r="A926" s="89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ht="15.75" customHeight="1">
      <c r="A927" s="89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ht="15.75" customHeight="1">
      <c r="A928" s="89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ht="15.75" customHeight="1">
      <c r="A929" s="89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ht="15.75" customHeight="1">
      <c r="A930" s="89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ht="15.75" customHeight="1">
      <c r="A931" s="89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ht="15.75" customHeight="1">
      <c r="A932" s="89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ht="15.75" customHeight="1">
      <c r="A933" s="89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ht="15.75" customHeight="1">
      <c r="A934" s="89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ht="15.75" customHeight="1">
      <c r="A935" s="89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ht="15.75" customHeight="1">
      <c r="A936" s="89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ht="15.75" customHeight="1">
      <c r="A937" s="89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ht="15.75" customHeight="1">
      <c r="A938" s="89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ht="15.75" customHeight="1">
      <c r="A939" s="89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ht="15.75" customHeight="1">
      <c r="A940" s="89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ht="15.75" customHeight="1">
      <c r="A941" s="89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ht="15.75" customHeight="1">
      <c r="A942" s="89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ht="15.75" customHeight="1">
      <c r="A943" s="89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ht="15.75" customHeight="1">
      <c r="A944" s="89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ht="15.75" customHeight="1">
      <c r="A945" s="89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ht="15.75" customHeight="1">
      <c r="A946" s="89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ht="15.75" customHeight="1">
      <c r="A947" s="89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ht="15.75" customHeight="1">
      <c r="A948" s="89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ht="15.75" customHeight="1">
      <c r="A949" s="89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ht="15.75" customHeight="1">
      <c r="A950" s="89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ht="15.75" customHeight="1">
      <c r="A951" s="89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ht="15.75" customHeight="1">
      <c r="A952" s="89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ht="15.75" customHeight="1">
      <c r="A953" s="89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ht="15.75" customHeight="1">
      <c r="A954" s="89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ht="15.75" customHeight="1">
      <c r="A955" s="89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ht="15.75" customHeight="1">
      <c r="A956" s="89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ht="15.75" customHeight="1">
      <c r="A957" s="89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ht="15.75" customHeight="1">
      <c r="A958" s="89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ht="15.75" customHeight="1">
      <c r="A959" s="89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ht="15.75" customHeight="1">
      <c r="A960" s="89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ht="15.75" customHeight="1">
      <c r="A961" s="89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ht="15.75" customHeight="1">
      <c r="A962" s="89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ht="15.75" customHeight="1">
      <c r="A963" s="89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ht="15.75" customHeight="1">
      <c r="A964" s="89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ht="15.75" customHeight="1">
      <c r="A965" s="89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ht="15.75" customHeight="1">
      <c r="A966" s="89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ht="15.75" customHeight="1">
      <c r="A967" s="89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ht="15.75" customHeight="1">
      <c r="A968" s="89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ht="15.75" customHeight="1">
      <c r="A969" s="89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ht="15.75" customHeight="1">
      <c r="A970" s="89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ht="15.75" customHeight="1">
      <c r="A971" s="89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ht="15.75" customHeight="1">
      <c r="A972" s="89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ht="15.75" customHeight="1">
      <c r="A973" s="89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ht="15.75" customHeight="1">
      <c r="A974" s="89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ht="15.75" customHeight="1">
      <c r="A975" s="89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ht="15.75" customHeight="1">
      <c r="A976" s="89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ht="15.75" customHeight="1">
      <c r="A977" s="89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ht="15.75" customHeight="1">
      <c r="A978" s="89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ht="15.75" customHeight="1">
      <c r="A979" s="89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ht="15.75" customHeight="1">
      <c r="A980" s="89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ht="15.75" customHeight="1">
      <c r="A981" s="89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ht="15.75" customHeight="1">
      <c r="A982" s="89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ht="15.75" customHeight="1">
      <c r="A983" s="89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ht="15.75" customHeight="1">
      <c r="A984" s="89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ht="15.75" customHeight="1">
      <c r="A985" s="89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ht="15.75" customHeight="1">
      <c r="A986" s="89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ht="15.75" customHeight="1">
      <c r="A987" s="89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ht="15.75" customHeight="1">
      <c r="A988" s="89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ht="15.75" customHeight="1">
      <c r="A989" s="89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ht="15.75" customHeight="1">
      <c r="A990" s="89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ht="15.75" customHeight="1">
      <c r="A991" s="89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ht="15.75" customHeight="1">
      <c r="A992" s="89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ht="15.75" customHeight="1">
      <c r="A993" s="89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ht="15.75" customHeight="1">
      <c r="A994" s="89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ht="15.75" customHeight="1">
      <c r="A995" s="89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ht="15.75" customHeight="1">
      <c r="A996" s="89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ht="15.75" customHeight="1">
      <c r="A997" s="89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ht="15.75" customHeight="1">
      <c r="A998" s="89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ht="15.75" customHeight="1">
      <c r="A999" s="89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ht="15.75" customHeight="1">
      <c r="A1000" s="89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</sheetData>
  <mergeCells count="22">
    <mergeCell ref="B1:I1"/>
    <mergeCell ref="J1:K1"/>
    <mergeCell ref="A3:A4"/>
    <mergeCell ref="B3:B4"/>
    <mergeCell ref="D3:I4"/>
    <mergeCell ref="D5:D7"/>
    <mergeCell ref="E5:I7"/>
    <mergeCell ref="A11:A12"/>
    <mergeCell ref="A13:A14"/>
    <mergeCell ref="D14:D16"/>
    <mergeCell ref="D17:D19"/>
    <mergeCell ref="D20:D22"/>
    <mergeCell ref="E14:I16"/>
    <mergeCell ref="E17:I19"/>
    <mergeCell ref="E20:I22"/>
    <mergeCell ref="A5:A6"/>
    <mergeCell ref="A7:A8"/>
    <mergeCell ref="D8:D10"/>
    <mergeCell ref="E8:I10"/>
    <mergeCell ref="A9:A10"/>
    <mergeCell ref="D11:D13"/>
    <mergeCell ref="E11:I13"/>
  </mergeCells>
  <printOptions/>
  <pageMargins bottom="0.75" footer="0.0" header="0.0" left="0.7" right="0.7" top="0.75"/>
  <pageSetup paperSize="9" orientation="portrait"/>
  <drawing r:id="rId1"/>
</worksheet>
</file>